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UPERINTENDENCIA DE OBRAS  2018\PROJETOS 2018\COMPLEXO REGULADOR DE CÁCERES\CD Licitação\Planilha Orçamentária\"/>
    </mc:Choice>
  </mc:AlternateContent>
  <bookViews>
    <workbookView xWindow="0" yWindow="0" windowWidth="19200" windowHeight="11460"/>
  </bookViews>
  <sheets>
    <sheet name="RESUMO" sheetId="2" r:id="rId1"/>
    <sheet name="PL_ORÇAMENTO" sheetId="1" r:id="rId2"/>
    <sheet name="CRONOGRAMA" sheetId="3" r:id="rId3"/>
    <sheet name="ENGARCOS SOCIAIS" sheetId="5" r:id="rId4"/>
    <sheet name="BDI" sheetId="6" r:id="rId5"/>
    <sheet name="COMPOSIÇÃO" sheetId="4" r:id="rId6"/>
    <sheet name="REFERÊNCIAS DE COMPOSÇÕES" sheetId="7" r:id="rId7"/>
  </sheets>
  <definedNames>
    <definedName name="_xlnm._FilterDatabase" localSheetId="2" hidden="1">CRONOGRAMA!$A$12:$D$34</definedName>
    <definedName name="_xlnm._FilterDatabase" localSheetId="1" hidden="1">PL_ORÇAMENTO!$A$11:$G$373</definedName>
    <definedName name="_xlnm._FilterDatabase" localSheetId="0" hidden="1">RESUMO!$A$11:$E$32</definedName>
    <definedName name="_xlnm.Print_Area" localSheetId="4">BDI!$A$1:$E$34</definedName>
    <definedName name="_xlnm.Print_Area" localSheetId="5">COMPOSIÇÃO!$A$1:$J$145</definedName>
    <definedName name="_xlnm.Print_Area" localSheetId="2">CRONOGRAMA!$A$1:$J$35</definedName>
    <definedName name="_xlnm.Print_Area" localSheetId="3">'ENGARCOS SOCIAIS'!$B$2:$E$41</definedName>
    <definedName name="_xlnm.Print_Area" localSheetId="1">PL_ORÇAMENTO!$A$1:$I$192</definedName>
    <definedName name="_xlnm.Print_Area" localSheetId="6">'REFERÊNCIAS DE COMPOSÇÕES'!$A$1:$F$83</definedName>
    <definedName name="_xlnm.Print_Area" localSheetId="0">RESUMO!$A$1:$D$32</definedName>
    <definedName name="_xlnm.Print_Titles" localSheetId="5">COMPOSIÇÃO!$2:$4</definedName>
    <definedName name="_xlnm.Print_Titles" localSheetId="2">CRONOGRAMA!$1:$12</definedName>
    <definedName name="_xlnm.Print_Titles" localSheetId="1">PL_ORÇAMENTO!$1:$11</definedName>
    <definedName name="_xlnm.Print_Titles" localSheetId="6">'REFERÊNCIAS DE COMPOSÇÕES'!$1:$2</definedName>
    <definedName name="_xlnm.Print_Titles" localSheetId="0">RESUMO!$1:$11</definedName>
  </definedNames>
  <calcPr calcId="162913"/>
</workbook>
</file>

<file path=xl/calcChain.xml><?xml version="1.0" encoding="utf-8"?>
<calcChain xmlns="http://schemas.openxmlformats.org/spreadsheetml/2006/main">
  <c r="H82" i="1" l="1"/>
  <c r="I82" i="1" s="1"/>
  <c r="I81" i="1" s="1"/>
  <c r="H101" i="1" l="1"/>
  <c r="I101" i="1" s="1"/>
  <c r="H102" i="1"/>
  <c r="I102" i="1" s="1"/>
  <c r="H103" i="1"/>
  <c r="I103" i="1" s="1"/>
  <c r="H104" i="1"/>
  <c r="I104" i="1" s="1"/>
  <c r="H105" i="1"/>
  <c r="I105" i="1" s="1"/>
  <c r="H100" i="1"/>
  <c r="I100" i="1" s="1"/>
  <c r="H114" i="1"/>
  <c r="I114" i="1" s="1"/>
  <c r="B30" i="2" l="1"/>
  <c r="B32" i="3" s="1"/>
  <c r="B29" i="2"/>
  <c r="B31" i="3" s="1"/>
  <c r="B28" i="2"/>
  <c r="B30" i="3" s="1"/>
  <c r="B27" i="2"/>
  <c r="B29" i="3" s="1"/>
  <c r="B26" i="2"/>
  <c r="B28" i="3" s="1"/>
  <c r="B25" i="2"/>
  <c r="B27" i="3" s="1"/>
  <c r="B24" i="2"/>
  <c r="B26" i="3" s="1"/>
  <c r="B23" i="2"/>
  <c r="B25" i="3" s="1"/>
  <c r="B22" i="2"/>
  <c r="B24" i="3" s="1"/>
  <c r="B21" i="2"/>
  <c r="B23" i="3" s="1"/>
  <c r="B20" i="2"/>
  <c r="B22" i="3" s="1"/>
  <c r="B19" i="2"/>
  <c r="B21" i="3" s="1"/>
  <c r="B18" i="2"/>
  <c r="B20" i="3" s="1"/>
  <c r="B17" i="2"/>
  <c r="B19" i="3" s="1"/>
  <c r="B16" i="2"/>
  <c r="B18" i="3" s="1"/>
  <c r="B15" i="2"/>
  <c r="B17" i="3" s="1"/>
  <c r="B14" i="2"/>
  <c r="B16" i="3" s="1"/>
  <c r="B13" i="2"/>
  <c r="B15" i="3" s="1"/>
  <c r="B12" i="2"/>
  <c r="B14" i="3" s="1"/>
  <c r="D19" i="6"/>
  <c r="D21" i="6" s="1"/>
  <c r="D24" i="6" s="1"/>
  <c r="D11" i="6"/>
  <c r="D7" i="6"/>
  <c r="D40" i="5"/>
  <c r="E39" i="5"/>
  <c r="D39" i="5"/>
  <c r="E35" i="5"/>
  <c r="E40" i="5" s="1"/>
  <c r="D35" i="5"/>
  <c r="D28" i="5"/>
  <c r="H129" i="1" l="1"/>
  <c r="I129" i="1"/>
  <c r="H138" i="1"/>
  <c r="I138" i="1" s="1"/>
  <c r="H139" i="1"/>
  <c r="I139" i="1" s="1"/>
  <c r="H140" i="1"/>
  <c r="I140" i="1" s="1"/>
  <c r="H141" i="1"/>
  <c r="I141" i="1" s="1"/>
  <c r="H123" i="1" l="1"/>
  <c r="I123" i="1"/>
  <c r="H124" i="1"/>
  <c r="I124" i="1"/>
  <c r="H125" i="1"/>
  <c r="I125" i="1" s="1"/>
  <c r="H126" i="1"/>
  <c r="I126" i="1" s="1"/>
  <c r="H127" i="1"/>
  <c r="I127" i="1" s="1"/>
  <c r="H128" i="1"/>
  <c r="I128" i="1" s="1"/>
  <c r="H130" i="1"/>
  <c r="I130" i="1" s="1"/>
  <c r="H132" i="1"/>
  <c r="I132" i="1" s="1"/>
  <c r="H133" i="1"/>
  <c r="I133" i="1"/>
  <c r="H134" i="1"/>
  <c r="I134" i="1" s="1"/>
  <c r="H135" i="1"/>
  <c r="I135" i="1" s="1"/>
  <c r="H136" i="1"/>
  <c r="I136" i="1" s="1"/>
  <c r="H137" i="1"/>
  <c r="I137" i="1" s="1"/>
  <c r="H183" i="1"/>
  <c r="I183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76" i="1"/>
  <c r="I176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88" i="1"/>
  <c r="I188" i="1" s="1"/>
  <c r="H189" i="1"/>
  <c r="I189" i="1" s="1"/>
  <c r="I131" i="1" l="1"/>
  <c r="H63" i="1"/>
  <c r="I63" i="1" s="1"/>
  <c r="H64" i="1"/>
  <c r="I64" i="1" s="1"/>
  <c r="H65" i="1"/>
  <c r="I65" i="1" s="1"/>
  <c r="H66" i="1"/>
  <c r="I66" i="1" s="1"/>
  <c r="H187" i="1" l="1"/>
  <c r="I187" i="1" s="1"/>
  <c r="H184" i="1"/>
  <c r="H185" i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06" i="1"/>
  <c r="I106" i="1" s="1"/>
  <c r="H97" i="1"/>
  <c r="I97" i="1" s="1"/>
  <c r="H91" i="1"/>
  <c r="I91" i="1" s="1"/>
  <c r="H92" i="1"/>
  <c r="I92" i="1" s="1"/>
  <c r="H93" i="1"/>
  <c r="I93" i="1" s="1"/>
  <c r="H94" i="1"/>
  <c r="I94" i="1" s="1"/>
  <c r="H95" i="1"/>
  <c r="I95" i="1" s="1"/>
  <c r="H90" i="1"/>
  <c r="I90" i="1" s="1"/>
  <c r="H88" i="1"/>
  <c r="I88" i="1" s="1"/>
  <c r="H87" i="1"/>
  <c r="I87" i="1" s="1"/>
  <c r="H84" i="1"/>
  <c r="I84" i="1" s="1"/>
  <c r="H85" i="1"/>
  <c r="I85" i="1" s="1"/>
  <c r="H83" i="1"/>
  <c r="I83" i="1" s="1"/>
  <c r="H79" i="1"/>
  <c r="I79" i="1" s="1"/>
  <c r="H80" i="1"/>
  <c r="I80" i="1" s="1"/>
  <c r="H78" i="1"/>
  <c r="I78" i="1" s="1"/>
  <c r="H75" i="1"/>
  <c r="H76" i="1"/>
  <c r="I76" i="1" s="1"/>
  <c r="H74" i="1"/>
  <c r="H69" i="1"/>
  <c r="H70" i="1"/>
  <c r="H71" i="1"/>
  <c r="H72" i="1"/>
  <c r="H68" i="1"/>
  <c r="H60" i="1"/>
  <c r="H61" i="1"/>
  <c r="H62" i="1"/>
  <c r="H58" i="1"/>
  <c r="I58" i="1" s="1"/>
  <c r="H57" i="1"/>
  <c r="I57" i="1" s="1"/>
  <c r="H50" i="1"/>
  <c r="H51" i="1"/>
  <c r="H52" i="1"/>
  <c r="H53" i="1"/>
  <c r="H54" i="1"/>
  <c r="H55" i="1"/>
  <c r="I55" i="1" s="1"/>
  <c r="H49" i="1"/>
  <c r="H42" i="1"/>
  <c r="H43" i="1"/>
  <c r="H44" i="1"/>
  <c r="H45" i="1"/>
  <c r="H46" i="1"/>
  <c r="H47" i="1"/>
  <c r="H41" i="1"/>
  <c r="H39" i="1"/>
  <c r="I39" i="1" s="1"/>
  <c r="I99" i="1" l="1"/>
  <c r="I98" i="1" s="1"/>
  <c r="D27" i="2" s="1"/>
  <c r="D29" i="3" s="1"/>
  <c r="I154" i="1"/>
  <c r="I143" i="1"/>
  <c r="I36" i="1"/>
  <c r="H37" i="1"/>
  <c r="I37" i="1" s="1"/>
  <c r="H38" i="1"/>
  <c r="I35" i="1"/>
  <c r="I142" i="1" l="1"/>
  <c r="D28" i="2" s="1"/>
  <c r="D30" i="3" s="1"/>
  <c r="H29" i="1"/>
  <c r="I29" i="1" s="1"/>
  <c r="H30" i="1"/>
  <c r="I30" i="1" s="1"/>
  <c r="H31" i="1"/>
  <c r="I31" i="1" s="1"/>
  <c r="H32" i="1"/>
  <c r="I32" i="1" s="1"/>
  <c r="H33" i="1"/>
  <c r="I33" i="1" s="1"/>
  <c r="H28" i="1"/>
  <c r="I28" i="1" s="1"/>
  <c r="H26" i="1" l="1"/>
  <c r="I26" i="1" s="1"/>
  <c r="H25" i="1"/>
  <c r="I25" i="1" s="1"/>
  <c r="H17" i="1" l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16" i="1" l="1"/>
  <c r="I16" i="1" s="1"/>
  <c r="I15" i="1" s="1"/>
  <c r="D13" i="2" s="1"/>
  <c r="D15" i="3" s="1"/>
  <c r="B16" i="1"/>
  <c r="H15" i="3" l="1"/>
  <c r="J15" i="3"/>
  <c r="H14" i="1"/>
  <c r="I184" i="1" l="1"/>
  <c r="I185" i="1"/>
  <c r="I175" i="1" l="1"/>
  <c r="D29" i="2" s="1"/>
  <c r="D31" i="3" s="1"/>
  <c r="H13" i="1"/>
  <c r="I62" i="1"/>
  <c r="I38" i="1" l="1"/>
  <c r="I34" i="1" s="1"/>
  <c r="D15" i="2" s="1"/>
  <c r="D17" i="3" s="1"/>
  <c r="I61" i="1" l="1"/>
  <c r="I56" i="1" l="1"/>
  <c r="I96" i="1"/>
  <c r="I75" i="1"/>
  <c r="I74" i="1"/>
  <c r="I72" i="1"/>
  <c r="I71" i="1"/>
  <c r="I70" i="1"/>
  <c r="I69" i="1"/>
  <c r="I68" i="1"/>
  <c r="I60" i="1"/>
  <c r="I59" i="1" s="1"/>
  <c r="D19" i="2" s="1"/>
  <c r="D21" i="3" s="1"/>
  <c r="I54" i="1"/>
  <c r="I53" i="1"/>
  <c r="I52" i="1"/>
  <c r="I51" i="1"/>
  <c r="I50" i="1"/>
  <c r="I49" i="1"/>
  <c r="I47" i="1"/>
  <c r="I46" i="1"/>
  <c r="I45" i="1"/>
  <c r="I44" i="1"/>
  <c r="I43" i="1"/>
  <c r="I42" i="1"/>
  <c r="I41" i="1"/>
  <c r="I14" i="1"/>
  <c r="D26" i="2" l="1"/>
  <c r="D28" i="3" s="1"/>
  <c r="F28" i="3" s="1"/>
  <c r="D18" i="2"/>
  <c r="I40" i="1"/>
  <c r="I73" i="1"/>
  <c r="D21" i="2" s="1"/>
  <c r="D23" i="3" s="1"/>
  <c r="F21" i="3"/>
  <c r="I67" i="1"/>
  <c r="I48" i="1"/>
  <c r="I27" i="1"/>
  <c r="D14" i="2" s="1"/>
  <c r="D16" i="3" s="1"/>
  <c r="I77" i="1"/>
  <c r="I186" i="1"/>
  <c r="I89" i="1"/>
  <c r="I86" i="1"/>
  <c r="F15" i="3"/>
  <c r="D20" i="3" l="1"/>
  <c r="F20" i="3" s="1"/>
  <c r="D23" i="2"/>
  <c r="D24" i="2"/>
  <c r="D26" i="3" s="1"/>
  <c r="F26" i="3" s="1"/>
  <c r="D20" i="2"/>
  <c r="D30" i="2"/>
  <c r="D17" i="2"/>
  <c r="D25" i="2"/>
  <c r="D22" i="2"/>
  <c r="D24" i="3" s="1"/>
  <c r="D16" i="2"/>
  <c r="D18" i="3" s="1"/>
  <c r="D27" i="3" l="1"/>
  <c r="J27" i="3" s="1"/>
  <c r="D19" i="3"/>
  <c r="F19" i="3" s="1"/>
  <c r="D25" i="3"/>
  <c r="F25" i="3" s="1"/>
  <c r="D32" i="3"/>
  <c r="J32" i="3" s="1"/>
  <c r="D22" i="3"/>
  <c r="F22" i="3" s="1"/>
  <c r="H26" i="3"/>
  <c r="J26" i="3"/>
  <c r="H31" i="3"/>
  <c r="F31" i="3"/>
  <c r="J31" i="3"/>
  <c r="J24" i="3"/>
  <c r="H24" i="3"/>
  <c r="F24" i="3"/>
  <c r="F32" i="3" l="1"/>
  <c r="F17" i="3"/>
  <c r="F23" i="3"/>
  <c r="H23" i="3"/>
  <c r="J23" i="3"/>
  <c r="J17" i="3" l="1"/>
  <c r="H32" i="3"/>
  <c r="H17" i="3"/>
  <c r="J29" i="3"/>
  <c r="H29" i="3"/>
  <c r="F29" i="3"/>
  <c r="H28" i="3"/>
  <c r="J28" i="3"/>
  <c r="F27" i="3"/>
  <c r="H27" i="3"/>
  <c r="H25" i="3"/>
  <c r="J25" i="3"/>
  <c r="H22" i="3"/>
  <c r="J22" i="3"/>
  <c r="H21" i="3"/>
  <c r="J21" i="3"/>
  <c r="J20" i="3"/>
  <c r="H20" i="3"/>
  <c r="J19" i="3"/>
  <c r="H19" i="3"/>
  <c r="H18" i="3"/>
  <c r="J18" i="3"/>
  <c r="F18" i="3"/>
  <c r="F16" i="3"/>
  <c r="H16" i="3"/>
  <c r="J16" i="3"/>
  <c r="H30" i="3"/>
  <c r="F30" i="3"/>
  <c r="J30" i="3"/>
  <c r="I13" i="1" l="1"/>
  <c r="I12" i="1" s="1"/>
  <c r="I190" i="1" s="1"/>
  <c r="D12" i="2" l="1"/>
  <c r="D14" i="3" s="1"/>
  <c r="D31" i="2" l="1"/>
  <c r="J14" i="3"/>
  <c r="J34" i="3" s="1"/>
  <c r="D34" i="3"/>
  <c r="C14" i="3" s="1"/>
  <c r="H14" i="3"/>
  <c r="H34" i="3" s="1"/>
  <c r="C25" i="2" l="1"/>
  <c r="D32" i="2"/>
  <c r="C13" i="2"/>
  <c r="C28" i="2"/>
  <c r="C18" i="2"/>
  <c r="C24" i="2"/>
  <c r="C19" i="2"/>
  <c r="C17" i="2"/>
  <c r="C27" i="2"/>
  <c r="C29" i="2"/>
  <c r="C14" i="2"/>
  <c r="C21" i="2"/>
  <c r="C23" i="2"/>
  <c r="C20" i="2"/>
  <c r="C22" i="2"/>
  <c r="C12" i="2"/>
  <c r="C26" i="2"/>
  <c r="C30" i="2"/>
  <c r="C16" i="2"/>
  <c r="C15" i="2"/>
  <c r="I34" i="3"/>
  <c r="C28" i="3"/>
  <c r="C32" i="3"/>
  <c r="C19" i="3"/>
  <c r="C31" i="3"/>
  <c r="C17" i="3"/>
  <c r="C23" i="3"/>
  <c r="C30" i="3"/>
  <c r="C25" i="3"/>
  <c r="C18" i="3"/>
  <c r="C26" i="3"/>
  <c r="C27" i="3"/>
  <c r="C22" i="3"/>
  <c r="C16" i="3"/>
  <c r="C29" i="3"/>
  <c r="C24" i="3"/>
  <c r="C21" i="3"/>
  <c r="C20" i="3"/>
  <c r="C15" i="3"/>
  <c r="G34" i="3"/>
  <c r="C31" i="2" l="1"/>
  <c r="C34" i="3"/>
  <c r="F14" i="3"/>
  <c r="F34" i="3" s="1"/>
  <c r="F35" i="3" s="1"/>
  <c r="E35" i="3" l="1"/>
  <c r="H35" i="3"/>
  <c r="E34" i="3"/>
  <c r="G35" i="3" l="1"/>
  <c r="J35" i="3"/>
  <c r="I35" i="3" s="1"/>
</calcChain>
</file>

<file path=xl/sharedStrings.xml><?xml version="1.0" encoding="utf-8"?>
<sst xmlns="http://schemas.openxmlformats.org/spreadsheetml/2006/main" count="2127" uniqueCount="845">
  <si>
    <t>CÓDIGO</t>
  </si>
  <si>
    <t>DESCRIÇÃO DO SERVIÇO</t>
  </si>
  <si>
    <t>SINAPI</t>
  </si>
  <si>
    <t>PLANILHA REFERENCIAL DE CUSTOS</t>
  </si>
  <si>
    <t>2</t>
  </si>
  <si>
    <t>3</t>
  </si>
  <si>
    <t>2.1</t>
  </si>
  <si>
    <t>2.2</t>
  </si>
  <si>
    <t>2.3</t>
  </si>
  <si>
    <t>2.4</t>
  </si>
  <si>
    <t>2.5</t>
  </si>
  <si>
    <t>2.6</t>
  </si>
  <si>
    <t>2.7</t>
  </si>
  <si>
    <t>3.1</t>
  </si>
  <si>
    <t>TOTAL GERAL</t>
  </si>
  <si>
    <t>PLANILHA RESUMO</t>
  </si>
  <si>
    <t>VALOR</t>
  </si>
  <si>
    <t>%</t>
  </si>
  <si>
    <t>CRONOGRAMA FISICO FINANCEIRO</t>
  </si>
  <si>
    <t xml:space="preserve">OBRA: </t>
  </si>
  <si>
    <t>DATA:</t>
  </si>
  <si>
    <t>LOCAL:</t>
  </si>
  <si>
    <t>1</t>
  </si>
  <si>
    <t>ADMINISTRAÇÃO</t>
  </si>
  <si>
    <t>1.2</t>
  </si>
  <si>
    <t>90777</t>
  </si>
  <si>
    <t>ENGENHEIRO CIVIL DE OBRA JUNIOR COM ENCARGOS COMPLEMENTARES</t>
  </si>
  <si>
    <t>SEDI - SERVIÇOS DIVERSOS</t>
  </si>
  <si>
    <t>H</t>
  </si>
  <si>
    <t>1.3</t>
  </si>
  <si>
    <t>97622</t>
  </si>
  <si>
    <t>DEMOLIÇÃO DE ALVENARIA DE BLOCO FURADO, DE FORMA MANUAL, SEM REAPROVEITAMENTO. AF_12/2017</t>
  </si>
  <si>
    <t>m³</t>
  </si>
  <si>
    <t>97633</t>
  </si>
  <si>
    <t>DEMOLIÇÃO DE REVESTIMENTO CERÂMICO, DE FORMA MANUAL, SEM REAPROVEITAMENTO. AF_12/2017</t>
  </si>
  <si>
    <t>m²</t>
  </si>
  <si>
    <t>97650</t>
  </si>
  <si>
    <t>REMOÇÃO DE TRAMA DE MADEIRA PARA COBERTURA, DE FORMA MANUAL, SEM REAPROVEITAMENTO. AF_12/2017</t>
  </si>
  <si>
    <t>REMOÇÃO DE TELHAS, DE FIBROCIMENTO, METÁLICA E CERÂMICA, DE FORMA MANUAL, SEM REAPROVEITAMENTO. AF_12/2017</t>
  </si>
  <si>
    <t>97644</t>
  </si>
  <si>
    <t>REMOÇÃO DE PORTAS, DE FORMA MANUAL, SEM REAPROVEITAMENTO. AF_12/2017</t>
  </si>
  <si>
    <t>97640</t>
  </si>
  <si>
    <t>REMOÇÃO DE FORROS DE DRYWALL, PVC E FIBROMINERAL, DE FORMA MANUAL, SEM REAPROVEITAMENTO. AF_12/2017</t>
  </si>
  <si>
    <t>SERVIÇOS PRELIMINARES</t>
  </si>
  <si>
    <t>74209/001</t>
  </si>
  <si>
    <t>4</t>
  </si>
  <si>
    <t>4.1</t>
  </si>
  <si>
    <t>4.2</t>
  </si>
  <si>
    <t>5.1</t>
  </si>
  <si>
    <t>5.2</t>
  </si>
  <si>
    <t>FORMA TABUA PARA CONCRETO EM FUNDACAO, C/ REAPROVEITAMENTO 2X.</t>
  </si>
  <si>
    <t>5.3</t>
  </si>
  <si>
    <t>5.4</t>
  </si>
  <si>
    <t>74157/004</t>
  </si>
  <si>
    <t>LANCAMENTO/APLICACAO MANUAL DE CONCRETO EM FUNDACOES</t>
  </si>
  <si>
    <t>5.5</t>
  </si>
  <si>
    <t>96543</t>
  </si>
  <si>
    <t>KG</t>
  </si>
  <si>
    <t>5.6</t>
  </si>
  <si>
    <t>96544</t>
  </si>
  <si>
    <t>5.7</t>
  </si>
  <si>
    <t>92778</t>
  </si>
  <si>
    <t>6</t>
  </si>
  <si>
    <t>6.1</t>
  </si>
  <si>
    <t>92263</t>
  </si>
  <si>
    <t>FABRICAÇÃO DE FÔRMA PARA PILARES E ESTRUTURAS SIMILARES, EM CHAPA DE MADEIRA COMPENSADA RESINADA, E = 17 MM. AF_12/2015(Pilares e vigas)</t>
  </si>
  <si>
    <t>6.2</t>
  </si>
  <si>
    <t>92775</t>
  </si>
  <si>
    <t>ARMAÇÃO DE PILAR OU VIGA DE UMA ESTRUTURA CONVENCIONAL DE CONCRETO ARMADO EM UMA EDIFICAÇÃO TÉRREA OU SOBRADO UTILIZANDO AÇO CA-60 DE 5,0 MM - MONTAGEM. AF_12/2015(Estribos para pilares e cintas)</t>
  </si>
  <si>
    <t>6.3</t>
  </si>
  <si>
    <t>ARMAÇÃO DE PILAR OU VIGA DE UMA ESTRUTURA CONVENCIONAL DE CONCRETO ARMADO EM UMA EDIFICAÇÃO TÉRREA OU SOBRADO UTILIZANDO AÇO CA-50 DE 10,0 MM - MONTAGEM. AF_12/2015                        ( Pilares e vigas)</t>
  </si>
  <si>
    <t>6.4</t>
  </si>
  <si>
    <t>6.5</t>
  </si>
  <si>
    <t>6.6</t>
  </si>
  <si>
    <t>M</t>
  </si>
  <si>
    <t>7</t>
  </si>
  <si>
    <t>IMPERMEABILIZAÇÃO</t>
  </si>
  <si>
    <t>7.1</t>
  </si>
  <si>
    <t>74106/001</t>
  </si>
  <si>
    <t>IMPERMEABILIZACAO DE ESTRUTURAS ENTERRADAS, COM TINTA ASFALTICA, DUAS DEMAOS.( Baldrames)</t>
  </si>
  <si>
    <t>7.2</t>
  </si>
  <si>
    <t>8</t>
  </si>
  <si>
    <t>ALVENARIA</t>
  </si>
  <si>
    <t>8.1</t>
  </si>
  <si>
    <t>8.2</t>
  </si>
  <si>
    <t>87525</t>
  </si>
  <si>
    <t>9</t>
  </si>
  <si>
    <t>COBERTURA</t>
  </si>
  <si>
    <t>9.1</t>
  </si>
  <si>
    <t>9.2</t>
  </si>
  <si>
    <t>94231</t>
  </si>
  <si>
    <t>RUFO EM CHAPA DE AÇO GALVANIZADO NÚMERO 24, CORTE DE 25 CM, INCLUSO TRANSPORTE VERTICAL. AF_06/2016</t>
  </si>
  <si>
    <t>9.3</t>
  </si>
  <si>
    <t>55960</t>
  </si>
  <si>
    <t>IMUNIZACAO DE MADEIRAMENTO PARA COBERTURA UTILIZANDO CUPINICIDA INCOLOR</t>
  </si>
  <si>
    <t>9.4</t>
  </si>
  <si>
    <t>92552</t>
  </si>
  <si>
    <t>FABRICAÇÃO E INSTALAÇÃO DE TESOURA INTEIRA EM MADEIRA NÃO APARELHADA, VÃO DE 10 M, PARA TELHA CERÂMICA OU DE CONCRETO, INCLUSO IÇAMENTO. AF_12/2015</t>
  </si>
  <si>
    <t>UN</t>
  </si>
  <si>
    <t>9.5</t>
  </si>
  <si>
    <t>92541</t>
  </si>
  <si>
    <t>TRAMA DE MADEIRA COMPOSTA POR RIPAS, CAIBROS E TERÇAS PARA TELHADOS DE ATÉ 2 ÁGUAS PARA TELHA CERÂMICA CAPA-CANAL, INCLUSO TRANSPORTE VERTICAL. AF_12/2015</t>
  </si>
  <si>
    <t>94445</t>
  </si>
  <si>
    <t>TELHAMENTO COM TELHA CERÂMICA CAPA-CANAL, TIPO PLAN, COM ATÉ 2 ÁGUAS, INCLUSO TRANSPORTE VERTICAL. AF_06/2016</t>
  </si>
  <si>
    <t>10</t>
  </si>
  <si>
    <t>ESQUADRIA</t>
  </si>
  <si>
    <t>10.1</t>
  </si>
  <si>
    <t>94560</t>
  </si>
  <si>
    <t>JANELA DE AÇO DE CORRER, 2 FOLHAS, FIXAÇÃO COM ARGAMASSA, COM VIDROS, PADRONIZADA. AF_07/2016</t>
  </si>
  <si>
    <t>11</t>
  </si>
  <si>
    <t>11.1</t>
  </si>
  <si>
    <t>87904</t>
  </si>
  <si>
    <t>CHAPISCO APLICADO EM ALVENARIA (COM PRESENÇA DE VÃOS) E ESTRUTURAS DE CONCRETO DE FACHADA, COM COLHER DE PEDREIRO.  ARGAMASSA TRAÇO 1:3 COM PREPARO MANUAL. AF_06/2014</t>
  </si>
  <si>
    <t>11.2</t>
  </si>
  <si>
    <t>87775</t>
  </si>
  <si>
    <t>EMBOÇO OU MASSA ÚNICA EM ARGAMASSA TRAÇO 1:2:8, PREPARO MECÂNICO COM BETONEIRA 400 L, APLICADA MANUALMENTE EM PANOS DE FACHADA COM PRESENÇA DE VÃOS, ESPESSURA DE 25 MM. AF_06/2014</t>
  </si>
  <si>
    <t>11.3</t>
  </si>
  <si>
    <t>87273</t>
  </si>
  <si>
    <t>REVESTIMENTO CERÂMICO PARA PAREDES INTERNAS COM PLACAS TIPO ESMALTADA EXTRA DE DIMENSÕES 33X45 CM APLICADAS EM AMBIENTES DE ÁREA MAIOR QUE 5 M² NA ALTURA INTEIRA DAS PAREDES. AF_06/2014</t>
  </si>
  <si>
    <t>12</t>
  </si>
  <si>
    <t>PISO</t>
  </si>
  <si>
    <t>12.1</t>
  </si>
  <si>
    <t>12.2</t>
  </si>
  <si>
    <t>12.3</t>
  </si>
  <si>
    <t>13</t>
  </si>
  <si>
    <t>FORRO</t>
  </si>
  <si>
    <t>13.1</t>
  </si>
  <si>
    <t>96116</t>
  </si>
  <si>
    <t>FORRO EM RÉGUAS DE PVC, FRISADO, PARA AMBIENTES COMERCIAIS, INCLUSIVE ESTRUTURA DE FIXAÇÃO. AF_05/2017_P</t>
  </si>
  <si>
    <t>13.2</t>
  </si>
  <si>
    <t>96121</t>
  </si>
  <si>
    <t>ACABAMENTOS PARA FORRO (RODA-FORRO EM PERFIL METÁLICO E PLÁSTICO). AF_05/2017</t>
  </si>
  <si>
    <t>14</t>
  </si>
  <si>
    <t>14.1</t>
  </si>
  <si>
    <t>15</t>
  </si>
  <si>
    <t>PINTURA</t>
  </si>
  <si>
    <t>15.1</t>
  </si>
  <si>
    <t>88485</t>
  </si>
  <si>
    <t>APLICAÇÃO DE FUNDO SELADOR ACRÍLICO EM PAREDES, UMA DEMÃO. AF_06/2014</t>
  </si>
  <si>
    <t>88489</t>
  </si>
  <si>
    <t>APLICAÇÃO MANUAL DE PINTURA COM TINTA LÁTEX ACRÍLICA EM PAREDES, DUAS DEMÃOS. AF_06/2014</t>
  </si>
  <si>
    <t>88497</t>
  </si>
  <si>
    <t>APLICAÇÃO E LIXAMENTO DE MASSA LÁTEX EM PAREDES, DUAS DEMÃOS. AF_06/2014</t>
  </si>
  <si>
    <t>74065/001</t>
  </si>
  <si>
    <t>PINTURA ESMALTE FOSCO PARA MADEIRA, DUAS DEMAOS, SOBRE FUNDO NIVELADOR BRANCO</t>
  </si>
  <si>
    <t>84657</t>
  </si>
  <si>
    <t>FUNDO SINTETICO NIVELADOR BRANCO</t>
  </si>
  <si>
    <t>73924/003</t>
  </si>
  <si>
    <t>PINTURA ESMALTE FOSCO, DUAS DEMAOS, SOBRE SUPERFICIE METALICA</t>
  </si>
  <si>
    <t>16</t>
  </si>
  <si>
    <t>SERVIÇOS COMPLEMENTARES</t>
  </si>
  <si>
    <t>16.1</t>
  </si>
  <si>
    <t>17</t>
  </si>
  <si>
    <t>INEL - INSTALAÇÃO ELÉTRICA/ELETRIFICAÇÃO E ILUMINAÇÃO EXTERNA</t>
  </si>
  <si>
    <t>Próprio</t>
  </si>
  <si>
    <t>DISJUNTOR RESIDUAL TRIFÁSICO DR 63</t>
  </si>
  <si>
    <t>un</t>
  </si>
  <si>
    <t>18</t>
  </si>
  <si>
    <t>19</t>
  </si>
  <si>
    <t>LIMPEZA DE OBRA</t>
  </si>
  <si>
    <t>19.1</t>
  </si>
  <si>
    <t>9537</t>
  </si>
  <si>
    <t>LIMPEZA FINAL DA OBRA</t>
  </si>
  <si>
    <t>19.2</t>
  </si>
  <si>
    <t>19.3</t>
  </si>
  <si>
    <t>72897</t>
  </si>
  <si>
    <t>CARGA MANUAL DE ENTULHO EM CAMINHAO BASCULANTE 6 M3</t>
  </si>
  <si>
    <t>Total Geral</t>
  </si>
  <si>
    <t>ITEM</t>
  </si>
  <si>
    <t>BANCO</t>
  </si>
  <si>
    <t>DESCRIÇÃO</t>
  </si>
  <si>
    <t>UD</t>
  </si>
  <si>
    <t>QUANT</t>
  </si>
  <si>
    <t>V.UNIT</t>
  </si>
  <si>
    <t>V.UNIT C/BDI</t>
  </si>
  <si>
    <t>TOTAL</t>
  </si>
  <si>
    <t xml:space="preserve">BDI: </t>
  </si>
  <si>
    <t>m2</t>
  </si>
  <si>
    <t>Item</t>
  </si>
  <si>
    <t>Código</t>
  </si>
  <si>
    <t>Banco</t>
  </si>
  <si>
    <t>Descrição</t>
  </si>
  <si>
    <t>Tipo</t>
  </si>
  <si>
    <t>Und</t>
  </si>
  <si>
    <t>Quant.</t>
  </si>
  <si>
    <t>Valor Unit</t>
  </si>
  <si>
    <t>Total</t>
  </si>
  <si>
    <t>Composição</t>
  </si>
  <si>
    <t xml:space="preserve"> 1 </t>
  </si>
  <si>
    <t>Composição Auxiliar</t>
  </si>
  <si>
    <t xml:space="preserve"> 88264 </t>
  </si>
  <si>
    <t>ELETRICISTA COM ENCARGOS COMPLEMENTARES</t>
  </si>
  <si>
    <t xml:space="preserve"> 88316 </t>
  </si>
  <si>
    <t>SERVENTE COM ENCARGOS COMPLEMENTARES</t>
  </si>
  <si>
    <t>14,07</t>
  </si>
  <si>
    <t>Insumo da Composição</t>
  </si>
  <si>
    <t>Material</t>
  </si>
  <si>
    <t>1,0</t>
  </si>
  <si>
    <t>2,0</t>
  </si>
  <si>
    <t xml:space="preserve"> 2 </t>
  </si>
  <si>
    <t xml:space="preserve"> SES0013 </t>
  </si>
  <si>
    <t>0,6</t>
  </si>
  <si>
    <t xml:space="preserve"> 790 </t>
  </si>
  <si>
    <t>DISPOSITIVO RESIDUAL DR 63A</t>
  </si>
  <si>
    <t>Equipamento</t>
  </si>
  <si>
    <t>UND</t>
  </si>
  <si>
    <t>158,92</t>
  </si>
  <si>
    <t>01</t>
  </si>
  <si>
    <t>05</t>
  </si>
  <si>
    <t>06</t>
  </si>
  <si>
    <t>07</t>
  </si>
  <si>
    <t>02</t>
  </si>
  <si>
    <t>03</t>
  </si>
  <si>
    <t>04</t>
  </si>
  <si>
    <t>08</t>
  </si>
  <si>
    <t>09</t>
  </si>
  <si>
    <t>TOTAL GERAL ACUMULADO</t>
  </si>
  <si>
    <t>BANCADA DE GRANITO CINZA POLIDO 150 X 60 CM, COM CUBA DE EMBUTIR DE AÇO INOXIDÁVEL MÉDIA, VÁLVULA AMERICANA EM METAL CROMADO, SIFÃO FLEXÍVEL EM PVC, ENGATE FLEXÍVEL 30 CM, TORNEIRA CROMADA LONGA DE PAREDE, 1/2 OU 3/4, PARA PIA DE COZINHA, PADRÃO POPULAR- FORNEC. E INSTAL. AF_12/2013</t>
  </si>
  <si>
    <t>93441</t>
  </si>
  <si>
    <t xml:space="preserve">PLACA DE OBRA EM CHAPA DE ACO GALVANIZADO </t>
  </si>
  <si>
    <t>PAREDE COM PLACAS DE GESSO ACARTONADO (DRYWALL), PARA USO INTERNO, COM DUAS FACES DUPLAS E ESTRUTURA METÁLICA COM GUIAS DUPLAS, COM VÃOS. AF_06/2017_P</t>
  </si>
  <si>
    <t>96369</t>
  </si>
  <si>
    <t>8.3</t>
  </si>
  <si>
    <t>ALVENARIA DE VEDAÇÃO DE BLOCOS CERÂMICOS FURADOS NA HORIZONTAL DE 14X19X19CM (ESPESSURA 14CM, BLOCO DEITADO) DE PAREDES COM ÁREA LÍQUIDA MAIOR OU IGUAL A 6M² COM VÃOS E ARGAMASSA DE ASSENTAMENTO COM PREPARO EM BETONEIRA. AF_06/2014</t>
  </si>
  <si>
    <t>REFORMA E ADEQUAÇÃO FÍSICA DO COMPLEXO REGULADOR DE CÁCERES-MT</t>
  </si>
  <si>
    <r>
      <t xml:space="preserve">OBRA: </t>
    </r>
    <r>
      <rPr>
        <sz val="10"/>
        <color theme="1"/>
        <rFont val="Calibri"/>
        <family val="2"/>
        <scheme val="minor"/>
      </rPr>
      <t>REFORMA E ADEQUAÇÃO FÍSICA DO COMPLEXO REGULADOR - CÁCERES-MT</t>
    </r>
  </si>
  <si>
    <r>
      <t xml:space="preserve">OBRA: </t>
    </r>
    <r>
      <rPr>
        <sz val="10"/>
        <color theme="1"/>
        <rFont val="Calibri"/>
        <family val="2"/>
        <scheme val="minor"/>
      </rPr>
      <t>REFORMA E ADEQUAÇÃO FÍSICA DO COMPLEXO DE CÁCERES - MT</t>
    </r>
  </si>
  <si>
    <t>EXECUÇÃO DE ALMOXARIFADO EM CANTEIRO DE OBRA EM CHAPA DE MADEIRA COMPENSADA, INCLUSO PRATELEIRAS. AF_02/2016</t>
  </si>
  <si>
    <t>EXECUÇÃO DE REFEITÓRIO EM CANTEIRO DE OBRA EM CHAPA DE MADEIRA COMPENSADA, NÃO INCLUSO MOBILIÁRIO E EQUIPAMENTOS. AF_02/2016</t>
  </si>
  <si>
    <t>73992/001</t>
  </si>
  <si>
    <t>LOCACAO CONVENCIONAL DE OBRA, ATRAVÉS DE GABARITO DE TABUAS CORRIDAS PONTALETADAS A CADA 1,50M, SEM REAPROVEITAMENTO</t>
  </si>
  <si>
    <t>ENTRADA PROVISORIA DE ENERGIA ELETRICA AEREA TRIFASICA 40A EM POSTE MADEIRA</t>
  </si>
  <si>
    <t>74220/001</t>
  </si>
  <si>
    <t>TAPUME DE CHAPA DE MADEIRA COMPENSADA, E= 6MM, COM PINTURA A CAL E REAPROVEITAMENTO DE 2X</t>
  </si>
  <si>
    <t>M3XKM</t>
  </si>
  <si>
    <t>94097</t>
  </si>
  <si>
    <t>PREPARO DE FUNDO DE VALA COM LARGURA MENOR QUE 1,5 M, EM LOCAL COM NÍVEL BAIXO DE INTERFERÊNCIA. AF_06/2016</t>
  </si>
  <si>
    <t>INFRA-ESTRUTURA</t>
  </si>
  <si>
    <t>SUPER-ESTRUTURA</t>
  </si>
  <si>
    <t>VERGA PRÉ-MOLDADA PARA JANELAS COM MAIS DE 1,5 M DE VÃO. AF_03/2016</t>
  </si>
  <si>
    <t>CONTRAVERGA PRÉ-MOLDADA PARA VÃOS DE MAIS DE 1,5 M DE COMPRIMENTO. AF_03/2016</t>
  </si>
  <si>
    <t>VERGA PRÉ-MOLDADA PARA PORTAS COM ATÉ 1,5 M DE VÃO. AF_03/2016</t>
  </si>
  <si>
    <t>LOUÇAS E METAIS</t>
  </si>
  <si>
    <t>SDC02033</t>
  </si>
  <si>
    <t>86941</t>
  </si>
  <si>
    <t>LAVATÓRIO LOUÇA BRANCA COM COLUNA, 45 X 55CM OU EQUIVALENTE, PADRÃO MÉDIO, INCLUSO SIFÃO TIPO GARRAFA, VÁLVULA E ENGATE FLEXÍVEL DE 40CM EM METAL CROMADO, COM TORNEIRA CROMADA DE MESA, PADRÃO MÉDIO - FORNECIMENTO E INSTALAÇÃO. AF_12/2013</t>
  </si>
  <si>
    <t>SDC02048</t>
  </si>
  <si>
    <t>FORNECIMENTO E INSTALAÇÃO DE ASSENTO PLASTICO BRANCO PARA VASO SANITARIO, PADRÃO POPULAR</t>
  </si>
  <si>
    <t>REGISTRO DE GAVETA BRUTO, LATÃO, ROSCÁVEL, 3/4", COM ACABAMENTO E CANOPLA CROMADOS. FORNECIDO E INSTALADO EM RAMAL DE ÁGUA. AF_12/2014</t>
  </si>
  <si>
    <t>73948/008</t>
  </si>
  <si>
    <t>LIMPEZA VIDRO COMUM</t>
  </si>
  <si>
    <t>SECRETARIA ESTADUAL DE SAÚDE</t>
  </si>
  <si>
    <t>SUPERINTENDÊNCIA DE OBRAS, REFORMAS E MANUTENÇÕES</t>
  </si>
  <si>
    <t>INSTALAÇÕES PROVISÓRIAS</t>
  </si>
  <si>
    <t>SETEMBRO</t>
  </si>
  <si>
    <t>REMOÇÃO DE LOUÇAS, DE FORMA MANUAL, SEM REAPROVEITAMENTO. AF_12/2017</t>
  </si>
  <si>
    <t>und</t>
  </si>
  <si>
    <t>2.8</t>
  </si>
  <si>
    <t>DEMOLICAO DE CONCRETO SIMPLES</t>
  </si>
  <si>
    <t>SERP - SERVIÇOS PRELIMINARES</t>
  </si>
  <si>
    <t>M³</t>
  </si>
  <si>
    <t>PEDREIRO COM ENCARGOS COMPLEMENTARES</t>
  </si>
  <si>
    <t>2.9</t>
  </si>
  <si>
    <t>REMOÇÃO DE JANELAS, DE FORMA MANUAL, SEM REAPROVEITAMENTO. AF_12/2017</t>
  </si>
  <si>
    <t>MOVIMENTO DE TERRA</t>
  </si>
  <si>
    <t>3.2</t>
  </si>
  <si>
    <t>3.3</t>
  </si>
  <si>
    <t>3.5</t>
  </si>
  <si>
    <t>3.4</t>
  </si>
  <si>
    <t>3.6</t>
  </si>
  <si>
    <t>2.10</t>
  </si>
  <si>
    <t>2.11</t>
  </si>
  <si>
    <t>TRANSPORTE COM CAMINHÃO BASCULANTE DE 6 M3, EM VIA URBANA PAVIMENTADA, DMT ATÉ 30 KM (UNIDADE: M3XKM). AF_01/2018</t>
  </si>
  <si>
    <t>ESCAVAÇÃO MANUAL DE VALA PARA VIGA BALDRAME, COM PREVISÃO DE FÔRMA. AF_06/2017</t>
  </si>
  <si>
    <t>ESCAVAÇÃO MANUAL PARA BLOCO DE COROAMENTO OU SAPATA, COM PREVISÃO DE FÔRMA. AF_06/2017</t>
  </si>
  <si>
    <t>4.3</t>
  </si>
  <si>
    <t>4.4</t>
  </si>
  <si>
    <t>4.5</t>
  </si>
  <si>
    <t>ATERRO MANUAL DE VALAS COM SOLO ARGILO-ARENOSO E COMPACTAÇÃO MECANIZADA. AF_05/2016</t>
  </si>
  <si>
    <t>ARMAÇÃO DE BLOCO, VIGA BALDRAME E SAPATA UTILIZANDO AÇO CA-60 DE 5 MM - MONTAGEM. AF_06/2017(Estribos para toco de pilar e baldrames)</t>
  </si>
  <si>
    <t>ARMAÇÃO DE BLOCO, VIGA BALDRAME OU SAPATA UTILIZANDO AÇO CA-50 DE 8 MM - MONTAGEM (Sapatas e baldrames)</t>
  </si>
  <si>
    <t>ARMAÇÃO DE PILAR OU VIGA DE UMA ESTRUTURA CONVENCIONAL DE CONCRETO ARMADO EM UMA EDIFICAÇÃO TÉRREA OU SOBRADO UTILIZANDO AÇO CA-50 DE 10,0 MM - MONTAGEM.( Toco de pilar e Baldrames)</t>
  </si>
  <si>
    <t>6.7</t>
  </si>
  <si>
    <t>ARMAÇÃO DE PILAR OU VIGA DE UMA ESTRUTURA CONVENCIONAL DE CONCRETO ARMADO EM UMA EDIFICAÇÃO TÉRREA OU SOBRADO UTILIZANDO AÇO CA-50 DE 6,3 MM - MONTAGEM. AF_12/2015                        (Vigas)</t>
  </si>
  <si>
    <t>ARMAÇÃO DE PILAR OU VIGA DE UMA ESTRUTURA CONVENCIONAL DE CONCRETO ARMADO EM UMA EDIFICAÇÃO TÉRREA OU SOBRADO UTILIZANDO AÇO CA-50 DE 8,0 MM - MONTAGEM. AF_12/2015                        (Vigas)</t>
  </si>
  <si>
    <t>8.4</t>
  </si>
  <si>
    <t>8.5</t>
  </si>
  <si>
    <t>8.6</t>
  </si>
  <si>
    <t>8.7</t>
  </si>
  <si>
    <t>CONTRAVERGA PRÉ-MOLDADA PARA VÃOS DE ATÉ 1,5 M DE COMPRIMENTO. AF_03/2016</t>
  </si>
  <si>
    <t>VERGA PRÉ-MOLDADA PARA JANELAS COM ATÉ 1,5 M DE VÃO. AF_03/2016</t>
  </si>
  <si>
    <t xml:space="preserve">REVESTIMENTO                                                                              </t>
  </si>
  <si>
    <t>KIT DE PORTA DE MADEIRA PARA PINTURA, SEMI-OCA (LEVE OU MÉDIA), PADRÃO MÉDIO, 80X210CM, ESPESSURA DE 3,5CM, ITENS INCLUSOS: DOBRADIÇAS, MONTAGEM E INSTALAÇÃO DO BATENTE, SEM FECHADURA - FORNECIMENTO E INSTALAÇÃO. AF_08/2015</t>
  </si>
  <si>
    <t>10.2</t>
  </si>
  <si>
    <t>10.3</t>
  </si>
  <si>
    <t>14.2</t>
  </si>
  <si>
    <t>14.3</t>
  </si>
  <si>
    <t>14.4</t>
  </si>
  <si>
    <t>14.5</t>
  </si>
  <si>
    <t>14.6</t>
  </si>
  <si>
    <t>SINAPI: 08/2018</t>
  </si>
  <si>
    <t>CONCRETO FCK = 25MPA, TRAÇO 1:2,3:2,7 (CIMENTO/ AREIA MÉDIA/ BRITA 1) - PREPARO MECÂNICO COM BETONEIRA 400 L. AF_07/2016</t>
  </si>
  <si>
    <t>LANÇAMENTO COM USO DE BALDES, ADENSAMENTO E ACABAMENTO DE CONCRETO EM ESTRUTURAS. AF_12/2015</t>
  </si>
  <si>
    <t>IMPERMEABILIZAÇÃO DE PISO COM ARGAMASSA DE CIMENTO E AREIA, COM ADITIVO IMPERMEABILIZANTE, E = 2CM. AF_06/2018 (Contrapiso da parte nova)</t>
  </si>
  <si>
    <t>ARGAMASSA TRAÇO 1:4 (CIMENTO E AREIA MÉDIA) PARA CONTRAPISO, PREPARO MANUAL. AF_06/2014</t>
  </si>
  <si>
    <t>REVESTIMENTO CERÂMICO PARA PISO COM PLACAS TIPO ESMALTADA EXTRA DE DIMENSÕES 45X45 CM APLICADA EM AMBIENTES DE ÁREA MAIOR QUE 10 M2. AF_06/2014</t>
  </si>
  <si>
    <t>RODAPÉ CERÂMICO DE 7CM DE ALTURA COM PLACAS TIPO ESMALTADA EXTRA DE DIMENSÕES 45X45CM. AF_06/2014</t>
  </si>
  <si>
    <t>EXECUÇÃO DE PASSEIO (CALÇADA) OU PISO DE CONCRETO COM CONCRETO MOLDADO IN LOCO, FEITO EM OBRA, ACABAMENTO CONVENCIONAL, ESPESSURA 8 CM, ARMADO. AF_07/2016</t>
  </si>
  <si>
    <t>ADAPTADOR CURTO COM BOLSA E ROSCA PARA REGISTRO, PVC, SOLDÁVEL, DN 25MM X 3/4, INSTALADO EM PRUMADA DE ÁGUA - FORNECIMENTO E INSTALAÇÃO. AF_12/2014</t>
  </si>
  <si>
    <t xml:space="preserve">  JOELHO 90 GRAUS, PVC, SOLDÁVEL, DN 32MM, INSTALADO EM PRUMADA DE ÁGUA - FORNECIMENTO E INSTALAÇÃO. AF_12/2014</t>
  </si>
  <si>
    <t>JOELHO 90 GRAUS, PVC, SOLDÁVEL, DN 25MM, INSTALADO EM PRUMADA DE ÁGUA - FORNECIMENTO E INSTALAÇÃO. AF_12/2014</t>
  </si>
  <si>
    <t>SDC02027</t>
  </si>
  <si>
    <t>LUVA SOLDÁVEL E COM ROSCA, PVC, SOLDÁVEL, DN 25MM X 3/4, INSTALADO EM PRUMADA DE ÁGUA - FORNECIMENTO E INSTALAÇÃO. AF_12/2014</t>
  </si>
  <si>
    <t>TUBO, PVC, SOLDÁVEL, DN 25MM, INSTALADO EM RAMAL OU SUB-RAMAL DE ÁGUA - FORNECIMENTO E INSTALAÇÃO. AF_12/2014</t>
  </si>
  <si>
    <t>TUBO, PVC, SOLDÁVEL, DN 32MM, INSTALADO EM PRUMADA DE ÁGUA - FORNECIMENTO E INSTALAÇÃO. AF_12/2014</t>
  </si>
  <si>
    <t>TE, PVC, SOLDÁVEL, DN 25MM, INSTALADO EM PRUMADA DE ÁGUA - FORNECIMENTO E INSTALAÇÃO. AF_12/2014</t>
  </si>
  <si>
    <t>TE, PVC, SOLDÁVEL, DN 32MM, INSTALADO EM PRUMADA DE ÁGUA - FORNECIMENTO E INSTALAÇÃO. AF_12/2014</t>
  </si>
  <si>
    <t>JOELHO 90 GRAUS COM BUCHA DE LATÃO, PVC, SOLDÁVEL, DN 25MM, X 1/2 INSTALADO EM RAMAL OU SUB-RAMAL DE ÁGUA - FORNECIMENTO E INSTALAÇÃO. AF_12/2014</t>
  </si>
  <si>
    <t>PRÓPRIO</t>
  </si>
  <si>
    <t>74166/001</t>
  </si>
  <si>
    <t>CAIXA DE INSPECAO EM ANEL DE CONCRETO PRE MOLDADO, COM 950MM DE ALTURA TOTAL. ANEIS COM ESP=50MM, DIAM.=600MM. EXCLUSIVE TAMPAO E ESCAVACAO - FORNECIMENTO E INSTALACAO</t>
  </si>
  <si>
    <t>CAIXA DE GORDURA PEQUENA (CAPACIDADE: 19 L), CIRCULAR, EM PVC, DIÂMETRO INTERNO= 0,3 M. AF_05/2018</t>
  </si>
  <si>
    <t>SDC02004</t>
  </si>
  <si>
    <t>CURVA CURTA 90 GRAUS, PVC, SERIE NORMAL, ESGOTO PREDIAL, DN 100 MM, JUNTA ELÁSTICA, FORNECIDO E INSTALADO EM RAMAL DE DESCARGA OU RAMAL DE ESGOTO SANITÁRIO. AF_12/2014</t>
  </si>
  <si>
    <t>CURVA CURTA 90 GRAUS, PVC, SERIE NORMAL, ESGOTO PREDIAL, DN 50 MM, JUNTA ELÁSTICA, FORNECIDO E INSTALADO EM RAMAL DE DESCARGA OU RAMAL DE ESGOTO SANITÁRIO. AF_12/2014</t>
  </si>
  <si>
    <t>CURVA CURTA 90 GRAUS, PVC, SERIE NORMAL, ESGOTO PREDIAL, DN 40 MM, JUNTA SOLDÁVEL, FORNECIDO E INSTALADO EM RAMAL DE DESCARGA OU RAMAL DE ESGOTO SANITÁRIO. AF_12/2014</t>
  </si>
  <si>
    <t>JOELHO 45 GRAUS, PVC, SERIE NORMAL, ESGOTO PREDIAL, DN 100 MM, JUNTA ELÁSTICA, FORNECIDO E INSTALADO EM RAMAL DE DESCARGA OU RAMAL DE ESGOTO SANITÁRIO. AF_12/2014</t>
  </si>
  <si>
    <t>JOELHO 45 GRAUS, PVC, SERIE NORMAL, ESGOTO PREDIAL, DN 50 MM, JUNTA ELÁSTICA, FORNECIDO E INSTALADO EM RAMAL DE DESCARGA OU RAMAL DE ESGOTO SANITÁRIO. AF_12/2014</t>
  </si>
  <si>
    <t>JOELHO 45 GRAUS, PVC, SERIE NORMAL, ESGOTO PREDIAL, DN 40 MM, JUNTA SOLDÁVEL, FORNECIDO E INSTALADO EM RAMAL DE DESCARGA OU RAMAL DE ESGOTO SANITÁRIO. AF_12/2014</t>
  </si>
  <si>
    <t>JOELHO 90 GRAUS, PVC, SERIE NORMAL, ESGOTO PREDIAL, DN 50 MM, JUNTA ELÁSTICA, FORNECIDO E INSTALADO EM RAMAL DE DESCARGA OU RAMAL DE ESGOTO SANITÁRIO. AF_12/2014</t>
  </si>
  <si>
    <t>SDC02127</t>
  </si>
  <si>
    <t>JUNÇÃO SIMPLES, PVC, SERIE NORMAL, ESGOTO PREDIAL, DN 100 X 100 MM, JUNTA ELÁSTICA, FORNECIDO E INSTALADO EM RAMAL DE DESCARGA OU RAMAL DE ESGOTO SANITÁRIO. AF_12/2014</t>
  </si>
  <si>
    <t>LUVA SIMPLES, PVC, SERIE NORMAL, ESGOTO PREDIAL, DN 100 MM, JUNTA ELÁSTICA, FORNECIDO E INSTALADO EM RAMAL DE DESCARGA OU RAMAL DE ESGOTO SANITÁRIO. AF_12/2014</t>
  </si>
  <si>
    <t>LUVA SIMPLES, PVC, SERIE NORMAL, ESGOTO PREDIAL, DN 50 MM, JUNTA ELÁSTICA, FORNECIDO E INSTALADO EM RAMAL DE DESCARGA OU RAMAL DE ESGOTO SANITÁRIO. AF_12/2014</t>
  </si>
  <si>
    <t>SDC02008</t>
  </si>
  <si>
    <t>TUBO PVC, SERIE NORMAL, ESGOTO PREDIAL, DN 100 MM, FORNECIDO E INSTALADO EM RAMAL DE DESCARGA OU RAMAL DE ESGOTO SANITÁRIO. AF_12/2014</t>
  </si>
  <si>
    <t>TUBO PVC, SERIE NORMAL, ESGOTO PREDIAL, DN 50 MM, FORNECIDO E INSTALADO EM RAMAL DE DESCARGA OU RAMAL DE ESGOTO SANITÁRIO. AF_12/2014</t>
  </si>
  <si>
    <t>TUBO PVC, SERIE NORMAL, ESGOTO PREDIAL, DN 40 MM, FORNECIDO E INSTALADO EM RAMAL DE DESCARGA OU RAMAL DE ESGOTO SANITÁRIO. AF_12/2014</t>
  </si>
  <si>
    <t xml:space="preserve">TE, PVC, SERIE NORMAL, ESGOTO PREDIAL, DN 50 X 50 MM, JUNTA ELÁSTICA, FORNECIDO E INSTALADO EM RAMAL DE DESCARGA OU RAMAL DE ESGOTO SANITÁRIO. AF_12/2014 </t>
  </si>
  <si>
    <t>CHUVEIRO ELETRICO COMUM CORPO PLASTICO TIPO DUCHA, FORNECIMENTO E INSTALACAO</t>
  </si>
  <si>
    <t>TORNEIRA CROMADA LONGA, DE PAREDE, 1/2" OU 3/4", PARA PIA DE COZINHA, PADRÃO MÉDIO - FORNECIMENTO E INSTALAÇÃO. AF_12/2013</t>
  </si>
  <si>
    <t>VASO SANITÁRIO SIFONADO COM CAIXA ACOPLADA LOUÇA BRANCA, INCLUSO ENGATE FLEXÍVEL EM PLÁSTICO BRANCO, 1/2 X 40CM - FORNECIMENTO E INSTALAÇÃO. AF_12/2013</t>
  </si>
  <si>
    <t>REGISTRO DE PRESSÃO BRUTO, LATÃO, ROSCÁVEL, 3/4", COM ACABAMENTO E CANOPLA CROMADOS. FORNECIDO E INSTALADO EM RAMAL DE ÁGUA. AF_12/2014</t>
  </si>
  <si>
    <t>17.1</t>
  </si>
  <si>
    <t>17.2</t>
  </si>
  <si>
    <t>17.1.1</t>
  </si>
  <si>
    <t>17.1.2</t>
  </si>
  <si>
    <t>17.1.3</t>
  </si>
  <si>
    <t>17.1.4</t>
  </si>
  <si>
    <t>17.1.5</t>
  </si>
  <si>
    <t>17.1.6</t>
  </si>
  <si>
    <t>17.1.7</t>
  </si>
  <si>
    <t>17.1.8</t>
  </si>
  <si>
    <t>17.1.9</t>
  </si>
  <si>
    <t>17.1.10</t>
  </si>
  <si>
    <t>17.2.1</t>
  </si>
  <si>
    <t>17.2.2</t>
  </si>
  <si>
    <t>17.2.3</t>
  </si>
  <si>
    <t>17.2.4</t>
  </si>
  <si>
    <t>17.2.5</t>
  </si>
  <si>
    <t>17.2.6</t>
  </si>
  <si>
    <t>17.2.7</t>
  </si>
  <si>
    <t>17.2.8</t>
  </si>
  <si>
    <t>17.2.9</t>
  </si>
  <si>
    <t>17.2.10</t>
  </si>
  <si>
    <t>17.2.11</t>
  </si>
  <si>
    <t>17.2.12</t>
  </si>
  <si>
    <t>17.2.13</t>
  </si>
  <si>
    <t>17.2.14</t>
  </si>
  <si>
    <t>17.2.15</t>
  </si>
  <si>
    <t>17.2.16</t>
  </si>
  <si>
    <t>17.2.17</t>
  </si>
  <si>
    <t>17.2.18</t>
  </si>
  <si>
    <t>17.2.19</t>
  </si>
  <si>
    <t>17.2.20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</si>
  <si>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</si>
  <si>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</si>
  <si>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</si>
  <si>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</si>
  <si>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</si>
  <si>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</si>
  <si>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</si>
  <si>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</si>
  <si>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</si>
  <si>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</si>
  <si>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16.2</t>
  </si>
  <si>
    <t>LUMINÁRIA TIPO CALHA, DE SOBREPOR, COM 2 LÂMPADAS TUBULARES DE 18 W - FORNECIMENTO E INSTALAÇÃO. AF_11/2017</t>
  </si>
  <si>
    <t>LUMINÁRIA TIPO PLAFON, DE SOBREPOR, COM 1 LÂMPADA LED - FORNECIMENTO E INSTALAÇÃO. AF_11/2017</t>
  </si>
  <si>
    <t>INTERRUPTOR SIMPLES (2 MÓDULOS), 10A/250V, INCLUINDO SUPORTE E PLACA - FORNECIMENTO E INSTALAÇÃO. AF_12/2015</t>
  </si>
  <si>
    <t>CAIXA RETANGULAR 4" X 2" ALTA (2,00 M DO PISO), PVC, INSTALADA EM PAREDE - FORNECIMENTO E INSTALAÇÃO. AF_12/2015</t>
  </si>
  <si>
    <t>DISJUNTOR BIPOLAR TIPO DIN, CORRENTE NOMINAL DE 20A - FORNECIMENTO E INSTALAÇÃO. AF_04/2016</t>
  </si>
  <si>
    <t>DISJUNTOR MONOPOLAR TIPO DIN, CORRENTE NOMINAL DE 20A - FORNECIMENTO E INSTALAÇÃO. AF_04/2016</t>
  </si>
  <si>
    <t>DISJUNTOR BIPOLAR TIPO DIN, CORRENTE NOMINAL DE 32A - FORNECIMENTO E INSTALAÇÃO. AF_04/2016</t>
  </si>
  <si>
    <t>INTERRUPTOR SIMPLES (1 MÓDULO), 10A/250V, INCLUINDO SUPORTE E PLACA - FORNECIMENTO E INSTALAÇÃO. AF_12/2015</t>
  </si>
  <si>
    <t>74131/008</t>
  </si>
  <si>
    <t>QUADRO DE DISTRIBUICAO DE ENERGIA DE EMBUTIR, EM CHAPA METALICA, PARA 50 DISJUNTORES TERMOMAGNETICOS MONOPOLARES, COM BARRAMENTO TRIFASICO E NEUTRO, FORNECIMENTO E INSTALACAO</t>
  </si>
  <si>
    <t>DISJUNTOR BIPOLAR TIPO DIN, CORRENTE NOMINAL DE 25A - FORNECIMENTO E INSTALAÇÃO. AF_04/2016</t>
  </si>
  <si>
    <t>DISJUNTOR MONOPOLAR TIPO DIN, CORRENTE NOMINAL DE 25A - FORNECIMENTO E INSTALAÇÃO. AF_04/2016</t>
  </si>
  <si>
    <t>INTERRUPTOR PARALELO (1 MÓDULO), 10A/250V, SEM SUPORTE E SEM PLACA - FORNECIMENTO E INSTALAÇÃO. AF_12/2015</t>
  </si>
  <si>
    <t>SDC03096</t>
  </si>
  <si>
    <t>SDC03139</t>
  </si>
  <si>
    <t>CABO DE COBRE FLEXÍVEL ISOLADO, 4 MM², ANTI-CHAMA 450/750 V, PARA CIRCUITOS TERMINAIS - FORNECIMENTO E INSTALAÇÃO. AF_12/2015</t>
  </si>
  <si>
    <t>CABO DE COBRE FLEXÍVEL ISOLADO, 2,5 MM², ANTI-CHAMA 450/750 V, PARA CIRCUITOS TERMINAIS - FORNECIMENTO E INSTALAÇÃO. AF_12/2015</t>
  </si>
  <si>
    <t>CABO DE COBRE FLEXÍVEL ISOLADO, 6 MM², ANTI-CHAMA 450/750 V, PARA CIRCUITOS TERMINAIS - FORNECIMENTO E INSTALAÇÃO. AF_12/2015</t>
  </si>
  <si>
    <t>CAIXA OCTOGONAL 4" X 4", PVC, INSTALADA EM LAJE - FORNECIMENTO E INSTALAÇÃO. AF_12/2015</t>
  </si>
  <si>
    <t>ELETRODUTO FLEXÍVEL CORRUGADO, PVC, DN 25 MM (3/4"), PARA CIRCUITOS TERMINAIS, INSTALADO EM LAJE - FORNECIMENTO E INSTALAÇÃO. AF_12/2015</t>
  </si>
  <si>
    <t>ELETRODUTO FLEXÍVEL CORRUGADO, PVC, DN 25 MM (3/4"), PARA CIRCUITOS TERMINAIS, INSTALADO EM PAREDE - FORNECIMENTO E INSTALAÇÃO. AF_12/2015</t>
  </si>
  <si>
    <t>ELETRODUTO FLEXÍVEL CORRUGADO, PVC, DN 32 MM (1"), PARA CIRCUITOS TERMINAIS, INSTALADO EM LAJE - FORNECIMENTO E INSTALAÇÃO. AF_12/2015</t>
  </si>
  <si>
    <t>TOMADA BAIXA DE EMBUTIR (1 MÓDULO), 2P+T 10 A, INCLUINDO SUPORTE E PLACA - FORNECIMENTO E INSTALAÇÃO. AF_12/2015</t>
  </si>
  <si>
    <t>CEP: 78.200-000</t>
  </si>
  <si>
    <t xml:space="preserve">ESCALA SALARIAL DE MÃO-DE-OBRA </t>
  </si>
  <si>
    <t>COM DESONERAÇÃO</t>
  </si>
  <si>
    <t>HORISTA (%)</t>
  </si>
  <si>
    <t>MENSALISTA (%)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</si>
  <si>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</si>
  <si>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</si>
  <si>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</si>
  <si>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</si>
  <si>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</si>
  <si>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</si>
  <si>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</si>
  <si>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</si>
  <si>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</si>
  <si>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</si>
  <si>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</si>
  <si>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</si>
  <si>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Salario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</si>
  <si>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</si>
  <si>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</si>
  <si>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</si>
  <si>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</si>
  <si>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</si>
  <si>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</si>
  <si>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</si>
  <si>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GRUPO B</t>
  </si>
  <si>
    <t>B1</t>
  </si>
  <si>
    <t>Repouso Semanal Remunerado</t>
  </si>
  <si>
    <t>Não incide</t>
  </si>
  <si>
    <t>B2</t>
  </si>
  <si>
    <t>Feriados</t>
  </si>
  <si>
    <t>B3</t>
  </si>
  <si>
    <t>Auxilio - Enfermidade</t>
  </si>
  <si>
    <t>B4</t>
  </si>
  <si>
    <t>13º Salario</t>
  </si>
  <si>
    <t>B5</t>
  </si>
  <si>
    <t>Licença Paternidade</t>
  </si>
  <si>
    <t>B6</t>
  </si>
  <si>
    <t>Faltas Justificadas</t>
  </si>
  <si>
    <t>B7</t>
  </si>
  <si>
    <t>Dias de chuvas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</si>
  <si>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</si>
  <si>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</si>
  <si>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</si>
  <si>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</si>
  <si>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</si>
  <si>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</si>
  <si>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</si>
  <si>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</si>
  <si>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</si>
  <si>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</si>
  <si>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</si>
  <si>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</si>
  <si>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</si>
  <si>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</si>
  <si>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</si>
  <si>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</si>
  <si>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</si>
  <si>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</si>
  <si>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</si>
  <si>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</si>
  <si>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</si>
  <si>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</si>
  <si>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</si>
  <si>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</si>
  <si>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</si>
  <si>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</si>
  <si>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COMPOSIÇÃO DA PARCELA DE BDI (BONIFICAÇÕES E DESPESA INDIRETAS)</t>
  </si>
  <si>
    <t>ITENS RELATIVOS À ADMINISTRAÇÃO CENTRAL</t>
  </si>
  <si>
    <t>% SOBRE PV</t>
  </si>
  <si>
    <t>AC - Administração Central</t>
  </si>
  <si>
    <t>DF - Custos Financeiros</t>
  </si>
  <si>
    <t>C - Riscos</t>
  </si>
  <si>
    <t>S + G - Seguros e Garantias</t>
  </si>
  <si>
    <t>Sub-total</t>
  </si>
  <si>
    <t>LUCRO</t>
  </si>
  <si>
    <t>E - Lucro Operacional</t>
  </si>
  <si>
    <t>BDI SEM IMPOSTOS</t>
  </si>
  <si>
    <t>TAXAS E IMPOSTOS</t>
  </si>
  <si>
    <t>F - PIS</t>
  </si>
  <si>
    <t>G - COFINS</t>
  </si>
  <si>
    <t>H - ISSQN</t>
  </si>
  <si>
    <t>Contribuição Previdenciária - Lei N° 13.161/15</t>
  </si>
  <si>
    <t>BDI COM IMPOSTOS</t>
  </si>
  <si>
    <t>Custo Direto - CD</t>
  </si>
  <si>
    <t>BDI Final com impostos</t>
  </si>
  <si>
    <t>Preço de Venda - PV</t>
  </si>
  <si>
    <t>Legenda:</t>
  </si>
  <si>
    <r>
      <rPr>
        <b/>
        <i/>
        <sz val="8"/>
        <color indexed="8"/>
        <rFont val="Calibri Light"/>
        <family val="2"/>
      </rPr>
      <t xml:space="preserve">PV </t>
    </r>
    <r>
      <rPr>
        <i/>
        <sz val="8"/>
        <color indexed="8"/>
        <rFont val="Calibri Light"/>
        <family val="2"/>
      </rPr>
      <t>= Preço de Venda</t>
    </r>
  </si>
  <si>
    <t>IA = Inflação Acumulada (período de 12 meses - IPCA) = 4,84%</t>
  </si>
  <si>
    <t>CD = Custo Direto</t>
  </si>
  <si>
    <t>CF = ((1 + Selic)¹/¹² x ((1+IA)¹/¹² -1)</t>
  </si>
  <si>
    <t>Selic Fev/2014 = 10,52%</t>
  </si>
  <si>
    <t>Seguros e Garantias (2,5% a.a. sobre 5% do PV) - Prazo médio de 1 ano</t>
  </si>
  <si>
    <t>Lucro Operacional conforme Portaria SINFRA n°. 343/05 de 07 de junho de 2005.</t>
  </si>
  <si>
    <t>Localidade / alíquota ISSQN</t>
  </si>
  <si>
    <t>Para Mão de Obra</t>
  </si>
  <si>
    <t>40% sobre alíquota</t>
  </si>
  <si>
    <t>Avenida Sete de Setembro, nº 978, Cidade Alta, Cáceres-MT - CEP: 78.200-000</t>
  </si>
  <si>
    <r>
      <t xml:space="preserve">LOCAL : </t>
    </r>
    <r>
      <rPr>
        <sz val="10"/>
        <color theme="1"/>
        <rFont val="Calibri"/>
        <family val="2"/>
        <scheme val="minor"/>
      </rPr>
      <t>Avenida Sete de Setembro, nº 978, Cidade Alta, Cáceres-MT - CEP: 78.200-000</t>
    </r>
  </si>
  <si>
    <r>
      <t>DATA: SETEMBRO</t>
    </r>
    <r>
      <rPr>
        <sz val="10"/>
        <color theme="1"/>
        <rFont val="Calibri"/>
        <family val="2"/>
        <scheme val="minor"/>
      </rPr>
      <t>.2018</t>
    </r>
  </si>
  <si>
    <t>LOCAL : Avenida Sete de Setembro, nº 978, Cidade Alta, Cáceres-MT - CEP: 78.200-000</t>
  </si>
  <si>
    <t>DATA: SETEMBRO.2018</t>
  </si>
  <si>
    <t>REATERRO MANUAL DE VALAS COM COMPACTAÇÃO MECANIZADA. AF_04/2016</t>
  </si>
  <si>
    <t>SDC01029</t>
  </si>
  <si>
    <t>PORTA DE VIDRO TEMPERADO, 1,00X2,10M, ESPESSURA 10MM, INCLUSIVE ACESSORIOS</t>
  </si>
  <si>
    <t>SES0013</t>
  </si>
  <si>
    <t>DISJUNTOR TERMOMAGNETICO TRIPOLAR 63 A</t>
  </si>
  <si>
    <t>FORNECIMENTO E INSTALAÇÃO DE PROTETOR DE SURTO (DPS) 175V - 45KA EM QUADRO DE DISTRIBUIÇÃO.</t>
  </si>
  <si>
    <t>JOELHO 90° DE REDUÇÃO SOLDÁVEL DE PVC MARROM Ø 32 X 25 MM</t>
  </si>
  <si>
    <t xml:space="preserve"> CAIXA SIFONADA DE PVC COM GRELHA BRANCA, 150 X 150 X 50 MM</t>
  </si>
  <si>
    <t>JOELHO PVC, COM BOLSA E ANEL, 90 GRAUS, DN 40 X *38* MM, SERIE NORMAL, PARA ESGOTO PREDIAL</t>
  </si>
  <si>
    <t>SDC02293</t>
  </si>
  <si>
    <t>JUNÇÃO SIMPLES, PVC, SERIE NORMAL, ESGOTO PREDIAL, DN 100 X 50 MM, JUNTA ELÁSTICA, FORNECIDO E INSTALADO</t>
  </si>
  <si>
    <t>FORNECIMENTO E INSTALAÇÃO DE TERMINAL DE VENTILAÇÃO, SÉRIE NORMAL, DN 50MM</t>
  </si>
  <si>
    <t>FORNECIMENTO E INSTALAÇÃO DE DUCHA HIGIENICA PLÁSTICA COM REGISTRO METÁLICO 1/2"</t>
  </si>
  <si>
    <t>SDC03314</t>
  </si>
  <si>
    <t>SDC703171</t>
  </si>
  <si>
    <t>SDC03117</t>
  </si>
  <si>
    <t>SDC03037</t>
  </si>
  <si>
    <t>SDC03095</t>
  </si>
  <si>
    <t>SDC03231</t>
  </si>
  <si>
    <t>ELETRODUTO FLEXÍVEL CORRUGADO, PVC, DN 40 MM (1 1/2"), PARA CIRCUITOS TERMINAIS, INSTALADO EM PAREDE - FORNECIMENTO E INSTALAÇÃO. AF_12/2015</t>
  </si>
  <si>
    <t>ELETRODUTO FLEXÍVEL CORRUGADO, PVC, DN 50 MM (2"), PARA CIRCUITOS TERMINAIS, INSTALADO EM FORRO - FORNECIMENTO E INSTALAÇÃO. AF_12/2015</t>
  </si>
  <si>
    <t>SES0045</t>
  </si>
  <si>
    <t>RACK DE PAREDE 12U - FORNECIMENTO E INSTALAÇÃO</t>
  </si>
  <si>
    <t>SWITCH 48P 10/100/1000 + 4P SFP C/ GER.</t>
  </si>
  <si>
    <t>PATCH PANEL 48P - CAT.06</t>
  </si>
  <si>
    <t>PATCH CORD - CAT.06 - 1,5M</t>
  </si>
  <si>
    <t>CABO UTP CAT. 6 (USO INTERNO) - FORNECIMENTO E INSTALACAO</t>
  </si>
  <si>
    <t>SDC03198</t>
  </si>
  <si>
    <t>DUTO CORRUGADO EM PEAD POLIETILENO DE ALTA DENSIDADE, PARA PROTEÇÃO DE CABOS SUBTERRÂNEOS Ø2" 50MM</t>
  </si>
  <si>
    <t>SDC03269</t>
  </si>
  <si>
    <t>TOMADA BAIXA DE EMBUTIR (2 MÓDULOS), RJ 45, INCLUINDO SUPORTE E PLACA - FORNECIMENTO E INSTALAÇÃO</t>
  </si>
  <si>
    <t>SDC03256</t>
  </si>
  <si>
    <t>INTERRUPTOR SIMPLES (3 MÓDULOS) COM INTERRUPTOR PARALELO (2 MÓDULOS), 10A/250V, INCLUINDO SUPORTE E PLACA - FORNECIMENTO E INSTALAÇÃO.</t>
  </si>
  <si>
    <t>TOMADA ALTA DE EMBUTIR (1 MÓDULO), 2P+T 10 A, INCLUINDO SUPORTE E PLACA - FORNECIMENTO E INSTALAÇÃO. AF_12/2015</t>
  </si>
  <si>
    <t>TOMADA MÉDIA DE EMBUTIR (1 MÓDULO), 2P+T 10 A, INCLUINDO SUPORTE E PLACA - FORNECIMENTO E INSTALAÇÃO. AF_12/2015</t>
  </si>
  <si>
    <t>16.2.1</t>
  </si>
  <si>
    <t>16.2.2</t>
  </si>
  <si>
    <t>16.2.3</t>
  </si>
  <si>
    <t>16.2.4</t>
  </si>
  <si>
    <t>16.2.5</t>
  </si>
  <si>
    <t>16.2.6</t>
  </si>
  <si>
    <t>16.2.7</t>
  </si>
  <si>
    <t>16.2.8</t>
  </si>
  <si>
    <t>16.2.9</t>
  </si>
  <si>
    <t>16.2.10</t>
  </si>
  <si>
    <t>16.1.1</t>
  </si>
  <si>
    <t>16.1.2</t>
  </si>
  <si>
    <t>16.1.3</t>
  </si>
  <si>
    <t>CAIXA RETANGULAR 4" X 2" BAIXA (0,30 M DO PISO), METÁLICA, INSTALADA EM PAREDE - FORNECIMENTO E INSTALAÇÃO. AF_12/2015</t>
  </si>
  <si>
    <t>CAIXA RETANGULAR 4" X 2" MÉDIA (1,30 M DO PISO), METÁLICA, INSTALADA EM PAREDE - FORNECIMENTO E INSTALAÇÃO. AF_12/2015</t>
  </si>
  <si>
    <t>CAIXA RETANGULAR 4" X 2" ALTA (2,00 M DO PISO), METÁLICA, INSTALADA EM PAREDE - FORNECIMENTO E INSTALAÇÃO. AF_12/2015</t>
  </si>
  <si>
    <t>16.1.4</t>
  </si>
  <si>
    <t>16.1.5</t>
  </si>
  <si>
    <t>16.1.6</t>
  </si>
  <si>
    <t>16.1.7</t>
  </si>
  <si>
    <t>16.1.8</t>
  </si>
  <si>
    <t>16.1.9</t>
  </si>
  <si>
    <t>16.1.10</t>
  </si>
  <si>
    <t>16.1.11</t>
  </si>
  <si>
    <t>16.1.12</t>
  </si>
  <si>
    <t>16.1.13</t>
  </si>
  <si>
    <t>16.1.14</t>
  </si>
  <si>
    <t>16.1.15</t>
  </si>
  <si>
    <t>16.1.16</t>
  </si>
  <si>
    <t>16.1.17</t>
  </si>
  <si>
    <t>16.1.18</t>
  </si>
  <si>
    <t>16.1.19</t>
  </si>
  <si>
    <t>16.1.20</t>
  </si>
  <si>
    <t>16.1.21</t>
  </si>
  <si>
    <t>16.1.22</t>
  </si>
  <si>
    <t>16.1.23</t>
  </si>
  <si>
    <t>16.1.24</t>
  </si>
  <si>
    <t>16.1.25</t>
  </si>
  <si>
    <t>16.1.26</t>
  </si>
  <si>
    <t>16.1.27</t>
  </si>
  <si>
    <t>16.1.28</t>
  </si>
  <si>
    <t>16.1.29</t>
  </si>
  <si>
    <t>16.1.30</t>
  </si>
  <si>
    <t>16.1.31</t>
  </si>
  <si>
    <t>ENCARREGADO GERAL COM ENCARGOS COMPLEMENTARES</t>
  </si>
  <si>
    <t>TORNEIRA CROMADA DE MESA, 1/2" OU 3/4", PARA LAVATÓRIO, PADRÃO MÉDIO - FORNECIMENTO E INSTALAÇÃO. AF_12/2013</t>
  </si>
  <si>
    <t xml:space="preserve"> SDC01279 </t>
  </si>
  <si>
    <t>DEMOLIÇÃO DE CONCRETO SIMPLES</t>
  </si>
  <si>
    <t>207,19</t>
  </si>
  <si>
    <t xml:space="preserve"> 88309 </t>
  </si>
  <si>
    <t>1,3</t>
  </si>
  <si>
    <t>17,48</t>
  </si>
  <si>
    <t>13,0</t>
  </si>
  <si>
    <t>14,19</t>
  </si>
  <si>
    <t xml:space="preserve"> SDC01029 </t>
  </si>
  <si>
    <t>ESQV - ESQUADRIAS/FERRAGENS/VIDROS</t>
  </si>
  <si>
    <t>1.951,09</t>
  </si>
  <si>
    <t xml:space="preserve"> 88325 </t>
  </si>
  <si>
    <t>VIDRACEIRO COM ENCARGOS COMPLEMENTARES</t>
  </si>
  <si>
    <t>0,3</t>
  </si>
  <si>
    <t>16,86</t>
  </si>
  <si>
    <t xml:space="preserve"> 00003104 </t>
  </si>
  <si>
    <t>JOGO DE FERRAGENS CROMADAS P/ PORTA DE VIDRO TEMPERADO, UMA FOLHA COMPOSTA: DOBRADICA SUPERIOR (101) E INFERIOR (103),TRINCO (502), FECHADURA (520),CONTRA FECHADURA (531),COM CAPUCHINHO</t>
  </si>
  <si>
    <t>CJ</t>
  </si>
  <si>
    <t>368,20</t>
  </si>
  <si>
    <t xml:space="preserve"> 00010507 </t>
  </si>
  <si>
    <t>VIDRO TEMPERADO INCOLOR E = 10 MM, SEM COLOCACAO</t>
  </si>
  <si>
    <t>2,1</t>
  </si>
  <si>
    <t>221,89</t>
  </si>
  <si>
    <t xml:space="preserve"> 00011499 </t>
  </si>
  <si>
    <t>MOLA HIDRAULICA DE PISO P/ VIDRO TEMPERADO 10MM</t>
  </si>
  <si>
    <t>1.098,75</t>
  </si>
  <si>
    <t xml:space="preserve"> 00011523 </t>
  </si>
  <si>
    <t>PUXADOR CONCHA DE EMBUTIR, EM LATAO CROMADO, PARA PORTA / JANELA DE CORRER, LISO, SEM FURO PARA CHAVE, COM FUROS PARA FIXAR PARAFUSOS, *30 X 90* MM (LARGURA X ALTURA)</t>
  </si>
  <si>
    <t>13,13</t>
  </si>
  <si>
    <t xml:space="preserve"> 3 </t>
  </si>
  <si>
    <t xml:space="preserve"> SDC03096 </t>
  </si>
  <si>
    <t>85,39</t>
  </si>
  <si>
    <t>18,10</t>
  </si>
  <si>
    <t xml:space="preserve"> 00034714 </t>
  </si>
  <si>
    <t>DISJUNTOR TIPO DIN/IEC, TRIPOLAR 63 A</t>
  </si>
  <si>
    <t>53,10</t>
  </si>
  <si>
    <t xml:space="preserve"> 4 </t>
  </si>
  <si>
    <t>178,29</t>
  </si>
  <si>
    <t xml:space="preserve"> 5 </t>
  </si>
  <si>
    <t xml:space="preserve"> SDC03139 </t>
  </si>
  <si>
    <t>77,85</t>
  </si>
  <si>
    <t xml:space="preserve"> 00039467 </t>
  </si>
  <si>
    <t>DISPOSITIVO DPS CLASSE II, 1 POLO, TENSAO MAXIMA DE 175 V, CORRENTE MAXIMA DE *45* KA (TIPO AC)</t>
  </si>
  <si>
    <t>68,17</t>
  </si>
  <si>
    <t xml:space="preserve"> 6 </t>
  </si>
  <si>
    <t xml:space="preserve"> SDC02027 </t>
  </si>
  <si>
    <t>INHI - INSTALAÇÕES HIDROS SANITÁRIAS</t>
  </si>
  <si>
    <t>8,92</t>
  </si>
  <si>
    <t>0,18</t>
  </si>
  <si>
    <t xml:space="preserve"> 88267 </t>
  </si>
  <si>
    <t>ENCANADOR OU BOMBEIRO HIDRÁULICO COM ENCARGOS COMPLEMENTARES</t>
  </si>
  <si>
    <t>17,90</t>
  </si>
  <si>
    <t xml:space="preserve"> 00000122 </t>
  </si>
  <si>
    <t>ADESIVO PLASTICO PARA PVC, FRASCO COM 850 GR</t>
  </si>
  <si>
    <t>0,006</t>
  </si>
  <si>
    <t>49,68</t>
  </si>
  <si>
    <t xml:space="preserve"> 00003538 </t>
  </si>
  <si>
    <t>JOELHO DE REDUCAO, PVC SOLDAVEL, 90 GRAUS,  32 MM X 25 MM, PARA AGUA FRIA PREDIAL</t>
  </si>
  <si>
    <t>2,43</t>
  </si>
  <si>
    <t xml:space="preserve"> 00020083 </t>
  </si>
  <si>
    <t>SOLUCAO LIMPADORA PARA PVC, FRASCO COM 1000 CM3</t>
  </si>
  <si>
    <t>0,01</t>
  </si>
  <si>
    <t>43,14</t>
  </si>
  <si>
    <t xml:space="preserve"> 7 </t>
  </si>
  <si>
    <t xml:space="preserve"> SDC02004 </t>
  </si>
  <si>
    <t>CAIXA SIFONADA DE PVC COM GRELHA BRANCA, 150 X 150 X 50 MM</t>
  </si>
  <si>
    <t>38,81</t>
  </si>
  <si>
    <t xml:space="preserve"> 88248 </t>
  </si>
  <si>
    <t>AUXILIAR DE ENCANADOR OU BOMBEIRO HIDRÁULICO COM ENCARGOS COMPLEMENTARES</t>
  </si>
  <si>
    <t>0,5</t>
  </si>
  <si>
    <t>14,00</t>
  </si>
  <si>
    <t xml:space="preserve"> 00011712 </t>
  </si>
  <si>
    <t>CAIXA SIFONADA PVC, 150 X 150 X 50 MM, COM GRELHA QUADRADA BRANCA (NBR 5688)</t>
  </si>
  <si>
    <t>22,86</t>
  </si>
  <si>
    <t xml:space="preserve"> 8 </t>
  </si>
  <si>
    <t xml:space="preserve"> SDC02127 </t>
  </si>
  <si>
    <t>7,52</t>
  </si>
  <si>
    <t>0,13</t>
  </si>
  <si>
    <t xml:space="preserve"> 00010835 </t>
  </si>
  <si>
    <t>3,02</t>
  </si>
  <si>
    <t xml:space="preserve"> 00020078 </t>
  </si>
  <si>
    <t>PASTA LUBRIFICANTE PARA TUBOS E CONEXOES COM JUNTA ELASTICA (USO EM PVC, ACO, POLIETILENO E OUTROS) ( DE *400* G)</t>
  </si>
  <si>
    <t>0,02</t>
  </si>
  <si>
    <t>18,19</t>
  </si>
  <si>
    <t xml:space="preserve"> 9 </t>
  </si>
  <si>
    <t xml:space="preserve"> SDC02293 </t>
  </si>
  <si>
    <t>26,07</t>
  </si>
  <si>
    <t>0,33</t>
  </si>
  <si>
    <t xml:space="preserve"> 00000296 </t>
  </si>
  <si>
    <t>ANEL BORRACHA PARA TUBO ESGOTO PREDIAL DN 50 MM (NBR 5688)</t>
  </si>
  <si>
    <t>1,18</t>
  </si>
  <si>
    <t xml:space="preserve"> 00003659 </t>
  </si>
  <si>
    <t>JUNCAO SIMPLES, PVC, DN 100 X 50 MM, SERIE NORMAL PARA ESGOTO PREDIAL</t>
  </si>
  <si>
    <t>11,52</t>
  </si>
  <si>
    <t>0,092</t>
  </si>
  <si>
    <t xml:space="preserve"> 10 </t>
  </si>
  <si>
    <t xml:space="preserve"> SDC02008 </t>
  </si>
  <si>
    <t>7,83</t>
  </si>
  <si>
    <t>0,07</t>
  </si>
  <si>
    <t xml:space="preserve"> 00039319 </t>
  </si>
  <si>
    <t>TERMINAL DE VENTILACAO, 50 MM, SERIE NORMAL, ESGOTO PREDIAL</t>
  </si>
  <si>
    <t>4,27</t>
  </si>
  <si>
    <t>0,008</t>
  </si>
  <si>
    <t xml:space="preserve"> 11 </t>
  </si>
  <si>
    <t xml:space="preserve"> SDC02033 </t>
  </si>
  <si>
    <t>86,57</t>
  </si>
  <si>
    <t xml:space="preserve"> 00003146 </t>
  </si>
  <si>
    <t>FITA VEDA ROSCA EM ROLOS DE 18 MM X 10 M (L X C)</t>
  </si>
  <si>
    <t>0,042</t>
  </si>
  <si>
    <t>3,40</t>
  </si>
  <si>
    <t xml:space="preserve"> 00001370 </t>
  </si>
  <si>
    <t>DUCHA HIGIENICA PLASTICA COM REGISTRO METALICO 1/2 "</t>
  </si>
  <si>
    <t>77,48</t>
  </si>
  <si>
    <t xml:space="preserve"> 12 </t>
  </si>
  <si>
    <t xml:space="preserve"> SDC02048 </t>
  </si>
  <si>
    <t>24,41</t>
  </si>
  <si>
    <t>0,1</t>
  </si>
  <si>
    <t xml:space="preserve"> 00000377 </t>
  </si>
  <si>
    <t>ASSENTO SANITARIO DE PLASTICO, TIPO CONVENCIONAL</t>
  </si>
  <si>
    <t>23,00</t>
  </si>
  <si>
    <t xml:space="preserve"> 13 </t>
  </si>
  <si>
    <t xml:space="preserve"> SDC03314 </t>
  </si>
  <si>
    <t>8,04</t>
  </si>
  <si>
    <t xml:space="preserve"> 88247 </t>
  </si>
  <si>
    <t>AUXILIAR DE ELETRICISTA COM ENCARGOS COMPLEMENTARES</t>
  </si>
  <si>
    <t>0,184</t>
  </si>
  <si>
    <t xml:space="preserve"> 00040402 </t>
  </si>
  <si>
    <t>ELETRODUTO FLEXIVEL PLANO EM PEAD, COR PRETA E LARANJA,  DIAMETRO 40 MM</t>
  </si>
  <si>
    <t>1,017</t>
  </si>
  <si>
    <t>2,10</t>
  </si>
  <si>
    <t xml:space="preserve"> 14 </t>
  </si>
  <si>
    <t xml:space="preserve"> SDC03171 </t>
  </si>
  <si>
    <t>10,13</t>
  </si>
  <si>
    <t xml:space="preserve"> 91171 </t>
  </si>
  <si>
    <t>FIXAÇÃO DE TUBOS HORIZONTAIS DE PVC, CPVC OU COBRE DIÂMETROS MAIORES QUE 40 MM E MENORES OU IGUAIS A 75 MM COM ABRAÇADEIRA METÁLICA RÍGIDA TIPO D 1 1/2", FIXADA EM PERFILADO EM LAJE. AF_05/2015</t>
  </si>
  <si>
    <t>2,55</t>
  </si>
  <si>
    <t xml:space="preserve"> 664 </t>
  </si>
  <si>
    <t>ELETRODUTO CORRUGADO 2"</t>
  </si>
  <si>
    <t>1,1</t>
  </si>
  <si>
    <t>3,10</t>
  </si>
  <si>
    <t xml:space="preserve"> 15 </t>
  </si>
  <si>
    <t xml:space="preserve"> SES0045 </t>
  </si>
  <si>
    <t>472,06</t>
  </si>
  <si>
    <t>4,0</t>
  </si>
  <si>
    <t xml:space="preserve"> SES015 </t>
  </si>
  <si>
    <t>RACK DE PAREDE 12U</t>
  </si>
  <si>
    <t>343,38</t>
  </si>
  <si>
    <t xml:space="preserve"> 16 </t>
  </si>
  <si>
    <t xml:space="preserve"> SDC03117 </t>
  </si>
  <si>
    <t>INES - INSTALAÇÕES ESPECIAIS</t>
  </si>
  <si>
    <t>3.022,54</t>
  </si>
  <si>
    <t xml:space="preserve"> 00000309 </t>
  </si>
  <si>
    <t>2.922,00</t>
  </si>
  <si>
    <t xml:space="preserve"> 17 </t>
  </si>
  <si>
    <t xml:space="preserve"> SDC03037 </t>
  </si>
  <si>
    <t>1.714,61</t>
  </si>
  <si>
    <t>1,547</t>
  </si>
  <si>
    <t xml:space="preserve"> 00000295 </t>
  </si>
  <si>
    <t>1.664,85</t>
  </si>
  <si>
    <t xml:space="preserve"> 18 </t>
  </si>
  <si>
    <t xml:space="preserve"> SDC03095 </t>
  </si>
  <si>
    <t>31,73</t>
  </si>
  <si>
    <t>0,619</t>
  </si>
  <si>
    <t xml:space="preserve"> 00000292 </t>
  </si>
  <si>
    <t>23,03</t>
  </si>
  <si>
    <t xml:space="preserve"> 19 </t>
  </si>
  <si>
    <t xml:space="preserve"> SDC03231 </t>
  </si>
  <si>
    <t>CABO UTP CAT. 6  (USO INTERNO) - FORNECIMENTO E INSTALACAO</t>
  </si>
  <si>
    <t>3,72</t>
  </si>
  <si>
    <t>0,06</t>
  </si>
  <si>
    <t xml:space="preserve"> 685 </t>
  </si>
  <si>
    <t>CABO UTP CAT. 6</t>
  </si>
  <si>
    <t>1,80</t>
  </si>
  <si>
    <t xml:space="preserve"> 20 </t>
  </si>
  <si>
    <t xml:space="preserve"> SDC03198 </t>
  </si>
  <si>
    <t>20,16</t>
  </si>
  <si>
    <t xml:space="preserve"> 00002446 </t>
  </si>
  <si>
    <t>ELETRODUTO/DUTO PEAD FLEXIVEL PAREDE SIMPLES, CORRUGACAO HELICOIDAL, COR PRETA, SEM ROSCA, DE 2",  PARA CABEAMENTO SUBTERRANEO (NBR 15715)</t>
  </si>
  <si>
    <t>4,08</t>
  </si>
  <si>
    <t xml:space="preserve"> 21 </t>
  </si>
  <si>
    <t xml:space="preserve"> SDC03269 </t>
  </si>
  <si>
    <t>47,61</t>
  </si>
  <si>
    <t xml:space="preserve"> 91946 </t>
  </si>
  <si>
    <t>SUPORTE PARAFUSADO COM PLACA DE ENCAIXE 4" X 2" MÉDIO (1,30 M DO PISO) PARA PONTO ELÉTRICO - FORNECIMENTO E INSTALAÇÃO. AF_12/2015</t>
  </si>
  <si>
    <t>5,15</t>
  </si>
  <si>
    <t xml:space="preserve"> 00038104 </t>
  </si>
  <si>
    <t>TOMADA RJ45, 8 FIOS, CAT 5E (APENAS MODULO)</t>
  </si>
  <si>
    <t>21,23</t>
  </si>
  <si>
    <t xml:space="preserve"> 22 </t>
  </si>
  <si>
    <t xml:space="preserve"> SDC03256 </t>
  </si>
  <si>
    <t>39,25</t>
  </si>
  <si>
    <t>0,55</t>
  </si>
  <si>
    <t>0,679</t>
  </si>
  <si>
    <t xml:space="preserve"> 00038094 </t>
  </si>
  <si>
    <t>ESPELHO / PLACA DE 3 POSTOS 4" X 2", PARA INSTALACAO DE TOMADAS E INTERRUPTORES</t>
  </si>
  <si>
    <t>1,92</t>
  </si>
  <si>
    <t xml:space="preserve"> 00038099 </t>
  </si>
  <si>
    <t>SUPORTE DE FIXACAO PARA ESPELHO / PLACA 4" X 2", PARA 3 MODULOS, PARA INSTALACAO DE TOMADAS E INTERRUPTORES (SOMENTE SUPORTE)</t>
  </si>
  <si>
    <t>0,99</t>
  </si>
  <si>
    <t xml:space="preserve"> 00038112 </t>
  </si>
  <si>
    <t>INTERRUPTOR SIMPLES 10A, 250V (APENAS MODULO)</t>
  </si>
  <si>
    <t>4,53</t>
  </si>
  <si>
    <t xml:space="preserve"> 00038113 </t>
  </si>
  <si>
    <t>INTERRUPTOR PARALELO 10A, 250V (APENAS MODULO)</t>
  </si>
  <si>
    <t>5,90</t>
  </si>
  <si>
    <t xml:space="preserve">Composições Analíticas com Preço Unitário </t>
  </si>
  <si>
    <t>Composições Principais</t>
  </si>
  <si>
    <t>COMPOSIÇÕES PRÓPRIAS</t>
  </si>
  <si>
    <t>Referência</t>
  </si>
  <si>
    <t>Unidade</t>
  </si>
  <si>
    <t>SEINFRA C3586</t>
  </si>
  <si>
    <t>ORSE 1666</t>
  </si>
  <si>
    <t>ORSE 1144</t>
  </si>
  <si>
    <t>SINAPI 73838/001</t>
  </si>
  <si>
    <t>SINAPI 73616</t>
  </si>
  <si>
    <t>ORSE 9503</t>
  </si>
  <si>
    <t>ORSE 2056</t>
  </si>
  <si>
    <t xml:space="preserve"> SDC03096</t>
  </si>
  <si>
    <t>ORSE 452</t>
  </si>
  <si>
    <t>SBC 59439</t>
  </si>
  <si>
    <t>SBC 68213</t>
  </si>
  <si>
    <t>SBC 59442</t>
  </si>
  <si>
    <t>SEDOP 171185</t>
  </si>
  <si>
    <t xml:space="preserve"> SDC03139</t>
  </si>
  <si>
    <t>ORSE 8894</t>
  </si>
  <si>
    <t>SINAPI 89731</t>
  </si>
  <si>
    <t>SDC03171</t>
  </si>
  <si>
    <t>SINAPI 91836</t>
  </si>
  <si>
    <t>TCPO 16.011.000004.SER</t>
  </si>
  <si>
    <t>SINAPI  73768/14</t>
  </si>
  <si>
    <t xml:space="preserve">INTERRUPTOR SIMPLES (3 MÓDULOS) COM INTERRUPTOR PARALELO (2 MÓDULOS), 10A/250V, INCLUINDO SUPORTE E PLACA - FORNECIMENTO E INSTALAÇÃO. </t>
  </si>
  <si>
    <t>SINAPI 91967</t>
  </si>
  <si>
    <t xml:space="preserve"> SDC03269</t>
  </si>
  <si>
    <t>SINAPI 92008</t>
  </si>
  <si>
    <t>SDC01279</t>
  </si>
  <si>
    <t>SES013</t>
  </si>
  <si>
    <t>DISPOSITIVO DR 63A TRIFÁSICO</t>
  </si>
  <si>
    <t>RACK DE PAREDE 12U - FORNECIMENTO E INTSLAÇÃO</t>
  </si>
  <si>
    <t>ORSE 7997</t>
  </si>
  <si>
    <t>1º MÊS</t>
  </si>
  <si>
    <t>2º MÊS</t>
  </si>
  <si>
    <t>3º MÊS</t>
  </si>
  <si>
    <t>LASTRO DE CONCRETO MAGRO, APLICADO EM BLOCOS DE COROAMENTO OU SAPATAS, ESPESSURA DE 5 CM. AF_08/2017</t>
  </si>
  <si>
    <t>ARMACAO EM TELA DE ACO SOLDADA NERVURADA Q-92, ACO CA-60, 4,2MM, MALHA 15X15CM</t>
  </si>
  <si>
    <t>12.4</t>
  </si>
  <si>
    <t>INSTALAÇÕES ELÉTRICAS</t>
  </si>
  <si>
    <t>INSTALAÇÕES HIDRO-SANITÁRIAS</t>
  </si>
  <si>
    <t>INSTALAÇÕES DE LÓGICA</t>
  </si>
  <si>
    <t>INSTALAÇÕES SANITÁRIAS</t>
  </si>
  <si>
    <t>INSTALAÇÕES HIDRÁULICAS</t>
  </si>
  <si>
    <t>INSTALAÇÕES ELÉTRICAS E LÓGICA</t>
  </si>
  <si>
    <t>Alíquota de Cáceres = 5,0%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</si>
</sst>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* #,##0.00_-;\-&quot;R$&quot;* #,##0.00_-;_-&quot;R$&quot;* &quot;-&quot;??_-;_-@_-"/>
    <numFmt numFmtId="164" formatCode="_(* #,##0.00_);_(* \(#,##0.00\);_(* &quot;-&quot;??_);_(@_)"/>
    <numFmt numFmtId="165" formatCode="#,##0.0000"/>
    <numFmt numFmtId="166" formatCode="#,##0.00#####"/>
    <numFmt numFmtId="167" formatCode="\R\$\ #,##0.00"/>
    <numFmt numFmtId="168" formatCode="0.0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1"/>
    </font>
    <font>
      <b/>
      <sz val="8"/>
      <name val="Arial"/>
      <family val="1"/>
    </font>
    <font>
      <sz val="8"/>
      <name val="Arial"/>
      <family val="1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 Light"/>
      <family val="2"/>
    </font>
    <font>
      <b/>
      <sz val="9"/>
      <color rgb="FFFFFFFF"/>
      <name val="Calibri Light"/>
      <family val="2"/>
    </font>
    <font>
      <b/>
      <sz val="9"/>
      <color rgb="FF000000"/>
      <name val="Calibri Light"/>
      <family val="2"/>
    </font>
    <font>
      <sz val="9"/>
      <color rgb="FF000000"/>
      <name val="Calibri Light"/>
      <family val="2"/>
    </font>
    <font>
      <b/>
      <sz val="11"/>
      <color theme="0"/>
      <name val="Calibri Light"/>
      <family val="2"/>
    </font>
    <font>
      <sz val="1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b/>
      <sz val="12"/>
      <color theme="0"/>
      <name val="Calibri Light"/>
      <family val="2"/>
    </font>
    <font>
      <b/>
      <i/>
      <sz val="8"/>
      <color theme="1"/>
      <name val="Calibri Light"/>
      <family val="2"/>
    </font>
    <font>
      <i/>
      <sz val="8"/>
      <color theme="1"/>
      <name val="Calibri Light"/>
      <family val="2"/>
    </font>
    <font>
      <b/>
      <i/>
      <sz val="8"/>
      <color indexed="8"/>
      <name val="Calibri Light"/>
      <family val="2"/>
    </font>
    <font>
      <i/>
      <sz val="8"/>
      <color indexed="8"/>
      <name val="Calibri Light"/>
      <family val="2"/>
    </font>
    <font>
      <b/>
      <sz val="10"/>
      <color theme="1"/>
      <name val="Calibri Light"/>
      <family val="2"/>
    </font>
    <font>
      <b/>
      <i/>
      <sz val="10"/>
      <color theme="1"/>
      <name val="Calibri Light"/>
      <family val="2"/>
    </font>
    <font>
      <i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</font>
    <font>
      <sz val="10"/>
      <name val="Arial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  <bgColor rgb="FFEFEFEF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indexed="64"/>
      </right>
      <top/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9" fontId="3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 applyAlignment="1">
      <alignment horizontal="center" vertical="center"/>
    </xf>
    <xf numFmtId="4" fontId="10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6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5" fontId="0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4" fontId="2" fillId="0" borderId="0" xfId="0" applyNumberFormat="1" applyFont="1" applyFill="1" applyBorder="1" applyAlignment="1">
      <alignment horizontal="center" vertical="center"/>
    </xf>
    <xf numFmtId="0" fontId="17" fillId="0" borderId="0" xfId="0" applyFont="1" applyBorder="1"/>
    <xf numFmtId="0" fontId="5" fillId="0" borderId="10" xfId="0" applyFont="1" applyBorder="1" applyAlignment="1"/>
    <xf numFmtId="0" fontId="5" fillId="0" borderId="10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17" fontId="18" fillId="0" borderId="10" xfId="1" applyNumberFormat="1" applyFont="1" applyBorder="1" applyAlignment="1"/>
    <xf numFmtId="49" fontId="17" fillId="0" borderId="9" xfId="0" applyNumberFormat="1" applyFont="1" applyBorder="1" applyAlignment="1">
      <alignment horizontal="left"/>
    </xf>
    <xf numFmtId="164" fontId="18" fillId="0" borderId="10" xfId="1" applyFont="1" applyBorder="1" applyAlignment="1"/>
    <xf numFmtId="0" fontId="17" fillId="3" borderId="5" xfId="0" applyFont="1" applyFill="1" applyBorder="1" applyAlignment="1">
      <alignment horizontal="center" vertical="center"/>
    </xf>
    <xf numFmtId="49" fontId="18" fillId="2" borderId="38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18" fillId="0" borderId="39" xfId="0" applyNumberFormat="1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164" fontId="17" fillId="3" borderId="6" xfId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24" fillId="2" borderId="22" xfId="0" applyFont="1" applyFill="1" applyBorder="1" applyAlignment="1">
      <alignment vertical="center" wrapText="1"/>
    </xf>
    <xf numFmtId="0" fontId="24" fillId="2" borderId="18" xfId="0" applyFont="1" applyFill="1" applyBorder="1" applyAlignment="1">
      <alignment vertical="center" wrapText="1"/>
    </xf>
    <xf numFmtId="0" fontId="24" fillId="2" borderId="20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horizontal="right" vertical="center"/>
    </xf>
    <xf numFmtId="164" fontId="17" fillId="3" borderId="4" xfId="1" applyFont="1" applyFill="1" applyBorder="1" applyAlignment="1">
      <alignment horizontal="center" vertical="center"/>
    </xf>
    <xf numFmtId="4" fontId="18" fillId="0" borderId="22" xfId="0" applyNumberFormat="1" applyFont="1" applyBorder="1" applyAlignment="1">
      <alignment vertical="center"/>
    </xf>
    <xf numFmtId="4" fontId="18" fillId="0" borderId="23" xfId="0" applyNumberFormat="1" applyFont="1" applyBorder="1" applyAlignment="1">
      <alignment vertical="center"/>
    </xf>
    <xf numFmtId="4" fontId="18" fillId="0" borderId="16" xfId="0" applyNumberFormat="1" applyFont="1" applyFill="1" applyBorder="1" applyAlignment="1">
      <alignment vertical="center"/>
    </xf>
    <xf numFmtId="4" fontId="17" fillId="3" borderId="4" xfId="0" applyNumberFormat="1" applyFont="1" applyFill="1" applyBorder="1" applyAlignment="1">
      <alignment vertical="center"/>
    </xf>
    <xf numFmtId="17" fontId="17" fillId="0" borderId="14" xfId="0" applyNumberFormat="1" applyFont="1" applyBorder="1" applyAlignment="1">
      <alignment horizontal="left"/>
    </xf>
    <xf numFmtId="0" fontId="17" fillId="0" borderId="8" xfId="0" applyFont="1" applyBorder="1"/>
    <xf numFmtId="164" fontId="18" fillId="0" borderId="8" xfId="1" applyFont="1" applyBorder="1" applyAlignment="1">
      <alignment horizontal="right"/>
    </xf>
    <xf numFmtId="164" fontId="18" fillId="0" borderId="15" xfId="1" applyFont="1" applyBorder="1" applyAlignment="1"/>
    <xf numFmtId="49" fontId="18" fillId="0" borderId="38" xfId="0" applyNumberFormat="1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0" fontId="7" fillId="0" borderId="1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" fontId="7" fillId="0" borderId="28" xfId="0" applyNumberFormat="1" applyFont="1" applyFill="1" applyBorder="1" applyAlignment="1">
      <alignment horizontal="center" vertical="center"/>
    </xf>
    <xf numFmtId="49" fontId="18" fillId="0" borderId="19" xfId="0" applyNumberFormat="1" applyFont="1" applyFill="1" applyBorder="1" applyAlignment="1">
      <alignment horizontal="center" vertical="center"/>
    </xf>
    <xf numFmtId="49" fontId="18" fillId="0" borderId="40" xfId="0" applyNumberFormat="1" applyFont="1" applyFill="1" applyBorder="1" applyAlignment="1">
      <alignment horizontal="center" vertical="center"/>
    </xf>
    <xf numFmtId="4" fontId="3" fillId="0" borderId="26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vertical="center" wrapText="1"/>
    </xf>
    <xf numFmtId="0" fontId="24" fillId="0" borderId="40" xfId="0" applyFont="1" applyFill="1" applyBorder="1" applyAlignment="1">
      <alignment vertical="center" wrapText="1"/>
    </xf>
    <xf numFmtId="0" fontId="16" fillId="0" borderId="38" xfId="0" applyFont="1" applyFill="1" applyBorder="1" applyAlignment="1">
      <alignment horizontal="right" vertical="center" wrapText="1"/>
    </xf>
    <xf numFmtId="10" fontId="25" fillId="0" borderId="3" xfId="1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4" fontId="10" fillId="0" borderId="8" xfId="1" applyNumberFormat="1" applyFont="1" applyFill="1" applyBorder="1" applyAlignment="1">
      <alignment horizontal="center" vertical="center"/>
    </xf>
    <xf numFmtId="4" fontId="10" fillId="0" borderId="8" xfId="0" applyNumberFormat="1" applyFont="1" applyFill="1" applyBorder="1" applyAlignment="1">
      <alignment horizontal="center" vertical="center"/>
    </xf>
    <xf numFmtId="165" fontId="32" fillId="0" borderId="8" xfId="0" applyNumberFormat="1" applyFont="1" applyFill="1" applyBorder="1" applyAlignment="1">
      <alignment horizontal="center" vertical="center"/>
    </xf>
    <xf numFmtId="164" fontId="10" fillId="0" borderId="0" xfId="1" applyFont="1" applyFill="1" applyBorder="1" applyAlignment="1">
      <alignment horizontal="center" vertical="center"/>
    </xf>
    <xf numFmtId="49" fontId="33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" fontId="10" fillId="0" borderId="0" xfId="1" applyNumberFormat="1" applyFont="1" applyBorder="1" applyAlignment="1">
      <alignment horizontal="center" vertical="center"/>
    </xf>
    <xf numFmtId="49" fontId="33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Fill="1"/>
    <xf numFmtId="0" fontId="0" fillId="0" borderId="0" xfId="0" applyFont="1" applyBorder="1"/>
    <xf numFmtId="0" fontId="8" fillId="0" borderId="9" xfId="0" applyFont="1" applyBorder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49" fontId="8" fillId="0" borderId="9" xfId="0" applyNumberFormat="1" applyFont="1" applyBorder="1" applyAlignment="1">
      <alignment horizontal="left" vertical="center"/>
    </xf>
    <xf numFmtId="49" fontId="29" fillId="0" borderId="9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2" fillId="0" borderId="10" xfId="0" applyFont="1" applyBorder="1" applyAlignment="1">
      <alignment vertical="center"/>
    </xf>
    <xf numFmtId="17" fontId="27" fillId="0" borderId="14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164" fontId="10" fillId="0" borderId="8" xfId="1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30" fillId="0" borderId="12" xfId="0" applyFont="1" applyFill="1" applyBorder="1" applyAlignment="1">
      <alignment horizontal="right" vertical="center" wrapText="1"/>
    </xf>
    <xf numFmtId="0" fontId="30" fillId="0" borderId="11" xfId="0" applyFont="1" applyFill="1" applyBorder="1" applyAlignment="1">
      <alignment horizontal="right" vertical="center" wrapText="1"/>
    </xf>
    <xf numFmtId="0" fontId="30" fillId="0" borderId="13" xfId="0" applyFont="1" applyFill="1" applyBorder="1" applyAlignment="1">
      <alignment horizontal="right" vertical="center" wrapText="1"/>
    </xf>
    <xf numFmtId="0" fontId="31" fillId="0" borderId="9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2" fillId="0" borderId="10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justify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/>
    <xf numFmtId="4" fontId="30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4" fillId="0" borderId="1" xfId="0" applyNumberFormat="1" applyFont="1" applyFill="1" applyBorder="1" applyAlignment="1">
      <alignment horizontal="right" vertical="center" wrapText="1"/>
    </xf>
    <xf numFmtId="17" fontId="8" fillId="0" borderId="0" xfId="0" applyNumberFormat="1" applyFont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34" fillId="0" borderId="0" xfId="0" applyFont="1" applyFill="1" applyBorder="1" applyAlignment="1">
      <alignment vertical="center"/>
    </xf>
    <xf numFmtId="0" fontId="2" fillId="0" borderId="0" xfId="0" applyFont="1" applyFill="1"/>
    <xf numFmtId="0" fontId="21" fillId="6" borderId="4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166" fontId="15" fillId="0" borderId="1" xfId="0" applyNumberFormat="1" applyFont="1" applyFill="1" applyBorder="1" applyAlignment="1">
      <alignment horizontal="right" vertical="center" wrapText="1"/>
    </xf>
    <xf numFmtId="4" fontId="14" fillId="0" borderId="46" xfId="0" applyNumberFormat="1" applyFont="1" applyFill="1" applyBorder="1" applyAlignment="1">
      <alignment horizontal="right" vertical="center" wrapText="1"/>
    </xf>
    <xf numFmtId="4" fontId="14" fillId="0" borderId="26" xfId="0" applyNumberFormat="1" applyFont="1" applyFill="1" applyBorder="1" applyAlignment="1">
      <alignment horizontal="right" vertical="center" wrapText="1"/>
    </xf>
    <xf numFmtId="4" fontId="15" fillId="0" borderId="46" xfId="0" applyNumberFormat="1" applyFont="1" applyFill="1" applyBorder="1" applyAlignment="1">
      <alignment horizontal="right" vertical="center" wrapText="1"/>
    </xf>
    <xf numFmtId="0" fontId="2" fillId="0" borderId="0" xfId="0" applyFont="1"/>
    <xf numFmtId="0" fontId="3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166" fontId="35" fillId="3" borderId="1" xfId="0" applyNumberFormat="1" applyFont="1" applyFill="1" applyBorder="1" applyAlignment="1">
      <alignment horizontal="right" vertical="center" wrapText="1"/>
    </xf>
    <xf numFmtId="4" fontId="14" fillId="0" borderId="48" xfId="0" applyNumberFormat="1" applyFont="1" applyFill="1" applyBorder="1" applyAlignment="1">
      <alignment horizontal="right" vertical="center" wrapText="1"/>
    </xf>
    <xf numFmtId="2" fontId="14" fillId="0" borderId="1" xfId="0" applyNumberFormat="1" applyFont="1" applyFill="1" applyBorder="1" applyAlignment="1">
      <alignment vertical="center" wrapText="1"/>
    </xf>
    <xf numFmtId="4" fontId="35" fillId="3" borderId="1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166" fontId="13" fillId="3" borderId="1" xfId="0" applyNumberFormat="1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vertical="center" wrapText="1"/>
    </xf>
    <xf numFmtId="166" fontId="13" fillId="3" borderId="3" xfId="0" applyNumberFormat="1" applyFont="1" applyFill="1" applyBorder="1" applyAlignment="1">
      <alignment horizontal="right" vertical="center" wrapText="1"/>
    </xf>
    <xf numFmtId="4" fontId="13" fillId="3" borderId="3" xfId="0" applyNumberFormat="1" applyFont="1" applyFill="1" applyBorder="1" applyAlignment="1">
      <alignment horizontal="right" vertical="center" wrapText="1"/>
    </xf>
    <xf numFmtId="14" fontId="9" fillId="0" borderId="0" xfId="0" applyNumberFormat="1" applyFont="1" applyBorder="1" applyAlignment="1">
      <alignment horizontal="center" vertical="center"/>
    </xf>
    <xf numFmtId="164" fontId="10" fillId="0" borderId="8" xfId="1" applyFont="1" applyBorder="1" applyAlignment="1">
      <alignment horizontal="center" vertical="center"/>
    </xf>
    <xf numFmtId="0" fontId="27" fillId="0" borderId="11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5" fillId="3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justify" vertical="center"/>
    </xf>
    <xf numFmtId="0" fontId="15" fillId="0" borderId="1" xfId="0" applyFont="1" applyFill="1" applyBorder="1" applyAlignment="1">
      <alignment horizontal="right" vertical="center" wrapText="1"/>
    </xf>
    <xf numFmtId="4" fontId="15" fillId="0" borderId="26" xfId="0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righ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166" fontId="14" fillId="3" borderId="1" xfId="0" applyNumberFormat="1" applyFont="1" applyFill="1" applyBorder="1" applyAlignment="1">
      <alignment horizontal="right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/>
    <xf numFmtId="0" fontId="33" fillId="0" borderId="0" xfId="0" applyFont="1" applyFill="1"/>
    <xf numFmtId="0" fontId="33" fillId="0" borderId="0" xfId="0" applyFont="1" applyFill="1" applyBorder="1"/>
    <xf numFmtId="0" fontId="33" fillId="0" borderId="0" xfId="0" applyFont="1"/>
    <xf numFmtId="2" fontId="1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0" fontId="13" fillId="3" borderId="25" xfId="0" applyFont="1" applyFill="1" applyBorder="1" applyAlignment="1">
      <alignment vertical="center" wrapText="1"/>
    </xf>
    <xf numFmtId="4" fontId="13" fillId="3" borderId="26" xfId="0" applyNumberFormat="1" applyFont="1" applyFill="1" applyBorder="1" applyAlignment="1">
      <alignment horizontal="right" vertical="center" wrapText="1"/>
    </xf>
    <xf numFmtId="0" fontId="15" fillId="0" borderId="27" xfId="0" applyFont="1" applyFill="1" applyBorder="1" applyAlignment="1">
      <alignment vertical="center" wrapText="1"/>
    </xf>
    <xf numFmtId="4" fontId="15" fillId="0" borderId="28" xfId="0" applyNumberFormat="1" applyFont="1" applyFill="1" applyBorder="1" applyAlignment="1">
      <alignment horizontal="right" vertical="center" wrapText="1"/>
    </xf>
    <xf numFmtId="0" fontId="13" fillId="3" borderId="27" xfId="0" applyFont="1" applyFill="1" applyBorder="1" applyAlignment="1">
      <alignment vertical="center" wrapText="1"/>
    </xf>
    <xf numFmtId="0" fontId="15" fillId="0" borderId="25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35" fillId="3" borderId="27" xfId="0" applyFont="1" applyFill="1" applyBorder="1" applyAlignment="1">
      <alignment vertical="center" wrapText="1"/>
    </xf>
    <xf numFmtId="4" fontId="35" fillId="3" borderId="28" xfId="0" applyNumberFormat="1" applyFont="1" applyFill="1" applyBorder="1" applyAlignment="1">
      <alignment horizontal="right" vertical="center" wrapText="1"/>
    </xf>
    <xf numFmtId="0" fontId="35" fillId="3" borderId="27" xfId="0" applyFont="1" applyFill="1" applyBorder="1" applyAlignment="1">
      <alignment horizontal="left" vertical="center" wrapText="1"/>
    </xf>
    <xf numFmtId="4" fontId="14" fillId="0" borderId="28" xfId="0" applyNumberFormat="1" applyFont="1" applyFill="1" applyBorder="1" applyAlignment="1">
      <alignment horizontal="right" vertical="center" wrapText="1"/>
    </xf>
    <xf numFmtId="4" fontId="13" fillId="3" borderId="28" xfId="0" applyNumberFormat="1" applyFont="1" applyFill="1" applyBorder="1" applyAlignment="1">
      <alignment horizontal="right" vertical="center" wrapText="1"/>
    </xf>
    <xf numFmtId="0" fontId="13" fillId="3" borderId="27" xfId="0" applyFont="1" applyFill="1" applyBorder="1" applyAlignment="1">
      <alignment horizontal="left" vertical="center" wrapText="1"/>
    </xf>
    <xf numFmtId="0" fontId="39" fillId="7" borderId="15" xfId="0" applyFont="1" applyFill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0" xfId="0" applyFont="1" applyBorder="1" applyAlignment="1">
      <alignment vertical="center" wrapText="1"/>
    </xf>
    <xf numFmtId="10" fontId="41" fillId="0" borderId="0" xfId="0" applyNumberFormat="1" applyFont="1" applyBorder="1" applyAlignment="1">
      <alignment horizontal="center" vertical="center"/>
    </xf>
    <xf numFmtId="10" fontId="41" fillId="0" borderId="10" xfId="0" applyNumberFormat="1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 wrapText="1"/>
    </xf>
    <xf numFmtId="10" fontId="40" fillId="0" borderId="17" xfId="0" applyNumberFormat="1" applyFont="1" applyBorder="1" applyAlignment="1">
      <alignment horizontal="center" vertical="center"/>
    </xf>
    <xf numFmtId="10" fontId="40" fillId="0" borderId="49" xfId="0" applyNumberFormat="1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10" fontId="39" fillId="7" borderId="8" xfId="0" applyNumberFormat="1" applyFont="1" applyFill="1" applyBorder="1" applyAlignment="1">
      <alignment horizontal="center" vertical="center"/>
    </xf>
    <xf numFmtId="0" fontId="42" fillId="8" borderId="49" xfId="4" applyFont="1" applyFill="1" applyBorder="1" applyAlignment="1">
      <alignment horizontal="center"/>
    </xf>
    <xf numFmtId="0" fontId="43" fillId="0" borderId="9" xfId="4" applyFont="1" applyBorder="1"/>
    <xf numFmtId="0" fontId="43" fillId="0" borderId="0" xfId="4" applyFont="1" applyBorder="1" applyAlignment="1">
      <alignment horizontal="center"/>
    </xf>
    <xf numFmtId="10" fontId="44" fillId="0" borderId="10" xfId="5" applyNumberFormat="1" applyFont="1" applyBorder="1" applyAlignment="1">
      <alignment horizontal="center"/>
    </xf>
    <xf numFmtId="0" fontId="43" fillId="0" borderId="0" xfId="4" applyFont="1" applyBorder="1" applyAlignment="1">
      <alignment horizontal="center" vertical="center"/>
    </xf>
    <xf numFmtId="0" fontId="43" fillId="0" borderId="50" xfId="4" applyFont="1" applyBorder="1"/>
    <xf numFmtId="0" fontId="45" fillId="0" borderId="51" xfId="4" applyFont="1" applyBorder="1" applyAlignment="1">
      <alignment horizontal="right"/>
    </xf>
    <xf numFmtId="10" fontId="45" fillId="0" borderId="52" xfId="4" applyNumberFormat="1" applyFont="1" applyBorder="1" applyAlignment="1">
      <alignment horizontal="center"/>
    </xf>
    <xf numFmtId="0" fontId="45" fillId="0" borderId="0" xfId="4" applyFont="1" applyBorder="1" applyAlignment="1">
      <alignment horizontal="right"/>
    </xf>
    <xf numFmtId="10" fontId="45" fillId="0" borderId="10" xfId="4" applyNumberFormat="1" applyFont="1" applyBorder="1" applyAlignment="1">
      <alignment horizontal="center"/>
    </xf>
    <xf numFmtId="0" fontId="42" fillId="8" borderId="54" xfId="4" applyFont="1" applyFill="1" applyBorder="1" applyAlignment="1">
      <alignment horizontal="center"/>
    </xf>
    <xf numFmtId="0" fontId="43" fillId="0" borderId="19" xfId="4" applyFont="1" applyBorder="1"/>
    <xf numFmtId="0" fontId="43" fillId="0" borderId="53" xfId="4" applyFont="1" applyBorder="1"/>
    <xf numFmtId="10" fontId="44" fillId="0" borderId="54" xfId="5" applyNumberFormat="1" applyFont="1" applyBorder="1" applyAlignment="1">
      <alignment horizontal="center"/>
    </xf>
    <xf numFmtId="0" fontId="43" fillId="0" borderId="0" xfId="4" applyFont="1" applyBorder="1"/>
    <xf numFmtId="0" fontId="43" fillId="0" borderId="10" xfId="4" applyFont="1" applyBorder="1" applyAlignment="1">
      <alignment horizontal="center"/>
    </xf>
    <xf numFmtId="10" fontId="42" fillId="8" borderId="54" xfId="5" applyNumberFormat="1" applyFont="1" applyFill="1" applyBorder="1" applyAlignment="1">
      <alignment horizontal="center"/>
    </xf>
    <xf numFmtId="0" fontId="43" fillId="0" borderId="9" xfId="4" applyFont="1" applyBorder="1" applyAlignment="1">
      <alignment horizontal="left"/>
    </xf>
    <xf numFmtId="0" fontId="43" fillId="0" borderId="55" xfId="4" applyFont="1" applyBorder="1"/>
    <xf numFmtId="0" fontId="45" fillId="0" borderId="56" xfId="4" applyFont="1" applyBorder="1" applyAlignment="1">
      <alignment horizontal="right"/>
    </xf>
    <xf numFmtId="10" fontId="45" fillId="0" borderId="57" xfId="4" applyNumberFormat="1" applyFont="1" applyBorder="1" applyAlignment="1">
      <alignment horizontal="center"/>
    </xf>
    <xf numFmtId="0" fontId="38" fillId="8" borderId="19" xfId="4" applyFont="1" applyFill="1" applyBorder="1" applyAlignment="1">
      <alignment vertical="center"/>
    </xf>
    <xf numFmtId="0" fontId="38" fillId="8" borderId="53" xfId="4" applyFont="1" applyFill="1" applyBorder="1" applyAlignment="1">
      <alignment vertical="center"/>
    </xf>
    <xf numFmtId="10" fontId="46" fillId="8" borderId="54" xfId="3" applyNumberFormat="1" applyFont="1" applyFill="1" applyBorder="1" applyAlignment="1" applyProtection="1">
      <alignment horizontal="left" vertical="center"/>
    </xf>
    <xf numFmtId="0" fontId="43" fillId="0" borderId="56" xfId="4" applyFont="1" applyBorder="1"/>
    <xf numFmtId="10" fontId="44" fillId="0" borderId="57" xfId="5" applyNumberFormat="1" applyFont="1" applyBorder="1" applyAlignment="1">
      <alignment horizontal="center"/>
    </xf>
    <xf numFmtId="0" fontId="48" fillId="0" borderId="9" xfId="4" applyFont="1" applyBorder="1"/>
    <xf numFmtId="0" fontId="43" fillId="0" borderId="10" xfId="4" applyFont="1" applyBorder="1"/>
    <xf numFmtId="0" fontId="44" fillId="0" borderId="9" xfId="4" applyFont="1" applyBorder="1" applyAlignment="1">
      <alignment horizontal="left"/>
    </xf>
    <xf numFmtId="0" fontId="44" fillId="0" borderId="0" xfId="4" applyFont="1" applyBorder="1"/>
    <xf numFmtId="0" fontId="51" fillId="0" borderId="9" xfId="4" applyFont="1" applyBorder="1" applyAlignment="1">
      <alignment horizontal="left"/>
    </xf>
    <xf numFmtId="0" fontId="51" fillId="0" borderId="0" xfId="4" applyFont="1" applyBorder="1"/>
    <xf numFmtId="0" fontId="52" fillId="0" borderId="9" xfId="4" applyFont="1" applyBorder="1" applyAlignment="1">
      <alignment horizontal="center" vertical="center"/>
    </xf>
    <xf numFmtId="0" fontId="52" fillId="0" borderId="0" xfId="4" applyFont="1" applyBorder="1" applyAlignment="1">
      <alignment horizontal="center" vertical="center"/>
    </xf>
    <xf numFmtId="0" fontId="52" fillId="0" borderId="10" xfId="4" applyFont="1" applyBorder="1" applyAlignment="1">
      <alignment vertical="center"/>
    </xf>
    <xf numFmtId="0" fontId="53" fillId="0" borderId="14" xfId="4" applyFont="1" applyBorder="1"/>
    <xf numFmtId="0" fontId="54" fillId="0" borderId="8" xfId="4" applyFont="1" applyBorder="1" applyAlignment="1">
      <alignment horizontal="center"/>
    </xf>
    <xf numFmtId="0" fontId="54" fillId="0" borderId="15" xfId="4" applyFont="1" applyBorder="1"/>
    <xf numFmtId="17" fontId="9" fillId="0" borderId="0" xfId="1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left" vertical="center"/>
    </xf>
    <xf numFmtId="10" fontId="18" fillId="0" borderId="17" xfId="1" applyNumberFormat="1" applyFont="1" applyBorder="1" applyAlignment="1">
      <alignment horizontal="right" vertical="center"/>
    </xf>
    <xf numFmtId="10" fontId="18" fillId="0" borderId="0" xfId="1" applyNumberFormat="1" applyFont="1" applyBorder="1" applyAlignment="1">
      <alignment horizontal="right" vertical="center"/>
    </xf>
    <xf numFmtId="10" fontId="18" fillId="0" borderId="41" xfId="1" applyNumberFormat="1" applyFont="1" applyFill="1" applyBorder="1" applyAlignment="1">
      <alignment horizontal="right" vertical="center"/>
    </xf>
    <xf numFmtId="17" fontId="18" fillId="0" borderId="0" xfId="0" applyNumberFormat="1" applyFont="1" applyBorder="1"/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 wrapText="1"/>
    </xf>
    <xf numFmtId="166" fontId="14" fillId="0" borderId="3" xfId="0" applyNumberFormat="1" applyFont="1" applyFill="1" applyBorder="1" applyAlignment="1">
      <alignment horizontal="right" vertical="center" wrapText="1"/>
    </xf>
    <xf numFmtId="0" fontId="35" fillId="3" borderId="1" xfId="0" applyFont="1" applyFill="1" applyBorder="1" applyAlignment="1">
      <alignment vertical="center" wrapText="1"/>
    </xf>
    <xf numFmtId="0" fontId="35" fillId="9" borderId="27" xfId="0" applyFont="1" applyFill="1" applyBorder="1" applyAlignment="1">
      <alignment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vertical="center" wrapText="1"/>
    </xf>
    <xf numFmtId="166" fontId="14" fillId="9" borderId="1" xfId="0" applyNumberFormat="1" applyFont="1" applyFill="1" applyBorder="1" applyAlignment="1">
      <alignment horizontal="right" vertical="center" wrapText="1"/>
    </xf>
    <xf numFmtId="4" fontId="14" fillId="9" borderId="1" xfId="0" applyNumberFormat="1" applyFont="1" applyFill="1" applyBorder="1" applyAlignment="1">
      <alignment horizontal="right" vertical="center" wrapText="1"/>
    </xf>
    <xf numFmtId="4" fontId="14" fillId="9" borderId="46" xfId="0" applyNumberFormat="1" applyFont="1" applyFill="1" applyBorder="1" applyAlignment="1">
      <alignment horizontal="right" vertical="center" wrapText="1"/>
    </xf>
    <xf numFmtId="4" fontId="35" fillId="9" borderId="28" xfId="0" applyNumberFormat="1" applyFont="1" applyFill="1" applyBorder="1" applyAlignment="1">
      <alignment horizontal="right" vertical="center" wrapText="1"/>
    </xf>
    <xf numFmtId="0" fontId="14" fillId="9" borderId="27" xfId="0" applyFont="1" applyFill="1" applyBorder="1" applyAlignment="1">
      <alignment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right" vertical="center" wrapText="1"/>
    </xf>
    <xf numFmtId="2" fontId="35" fillId="3" borderId="1" xfId="0" applyNumberFormat="1" applyFont="1" applyFill="1" applyBorder="1" applyAlignment="1">
      <alignment horizontal="right" vertical="center" wrapText="1"/>
    </xf>
    <xf numFmtId="167" fontId="37" fillId="3" borderId="15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9" fillId="7" borderId="8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5" xfId="0" applyBorder="1"/>
    <xf numFmtId="0" fontId="3" fillId="3" borderId="15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5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0" fontId="18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7" fillId="0" borderId="9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17" fontId="18" fillId="0" borderId="0" xfId="1" applyNumberFormat="1" applyFont="1" applyBorder="1" applyAlignment="1">
      <alignment vertical="center"/>
    </xf>
    <xf numFmtId="49" fontId="17" fillId="0" borderId="9" xfId="0" applyNumberFormat="1" applyFont="1" applyBorder="1" applyAlignment="1">
      <alignment horizontal="left" vertical="center"/>
    </xf>
    <xf numFmtId="164" fontId="18" fillId="0" borderId="0" xfId="1" applyFont="1" applyBorder="1" applyAlignment="1">
      <alignment vertical="center"/>
    </xf>
    <xf numFmtId="17" fontId="5" fillId="0" borderId="9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164" fontId="6" fillId="0" borderId="0" xfId="1" applyFont="1" applyBorder="1" applyAlignment="1">
      <alignment horizontal="right" vertical="center"/>
    </xf>
    <xf numFmtId="164" fontId="6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5" xfId="0" applyFont="1" applyFill="1" applyBorder="1" applyAlignment="1">
      <alignment horizontal="left" vertical="center"/>
    </xf>
    <xf numFmtId="10" fontId="3" fillId="3" borderId="37" xfId="3" applyNumberFormat="1" applyFont="1" applyFill="1" applyBorder="1" applyAlignment="1">
      <alignment horizontal="right" vertical="center"/>
    </xf>
    <xf numFmtId="164" fontId="3" fillId="3" borderId="37" xfId="0" applyNumberFormat="1" applyFont="1" applyFill="1" applyBorder="1" applyAlignment="1">
      <alignment horizontal="right" vertical="center"/>
    </xf>
    <xf numFmtId="164" fontId="3" fillId="3" borderId="24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6" fillId="0" borderId="0" xfId="0" applyFont="1" applyBorder="1" applyAlignment="1">
      <alignment vertical="center"/>
    </xf>
    <xf numFmtId="0" fontId="56" fillId="0" borderId="10" xfId="0" applyFont="1" applyBorder="1" applyAlignment="1">
      <alignment vertical="center"/>
    </xf>
    <xf numFmtId="0" fontId="55" fillId="0" borderId="11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6" fillId="0" borderId="10" xfId="0" applyFont="1" applyBorder="1" applyAlignment="1">
      <alignment horizontal="center" vertical="center"/>
    </xf>
    <xf numFmtId="10" fontId="2" fillId="0" borderId="30" xfId="0" applyNumberFormat="1" applyFont="1" applyFill="1" applyBorder="1" applyAlignment="1">
      <alignment vertical="center"/>
    </xf>
    <xf numFmtId="164" fontId="2" fillId="0" borderId="31" xfId="0" applyNumberFormat="1" applyFont="1" applyFill="1" applyBorder="1" applyAlignment="1">
      <alignment vertical="center"/>
    </xf>
    <xf numFmtId="10" fontId="2" fillId="0" borderId="31" xfId="0" applyNumberFormat="1" applyFont="1" applyFill="1" applyBorder="1" applyAlignment="1">
      <alignment vertical="center"/>
    </xf>
    <xf numFmtId="164" fontId="2" fillId="0" borderId="60" xfId="0" applyNumberFormat="1" applyFont="1" applyFill="1" applyBorder="1" applyAlignment="1">
      <alignment vertical="center"/>
    </xf>
    <xf numFmtId="10" fontId="4" fillId="0" borderId="43" xfId="0" applyNumberFormat="1" applyFont="1" applyFill="1" applyBorder="1" applyAlignment="1">
      <alignment horizontal="right" vertical="center"/>
    </xf>
    <xf numFmtId="164" fontId="4" fillId="0" borderId="34" xfId="0" applyNumberFormat="1" applyFont="1" applyFill="1" applyBorder="1" applyAlignment="1">
      <alignment horizontal="right" vertical="center"/>
    </xf>
    <xf numFmtId="10" fontId="4" fillId="0" borderId="34" xfId="0" applyNumberFormat="1" applyFont="1" applyFill="1" applyBorder="1" applyAlignment="1">
      <alignment horizontal="right" vertical="center"/>
    </xf>
    <xf numFmtId="164" fontId="4" fillId="0" borderId="35" xfId="0" applyNumberFormat="1" applyFont="1" applyFill="1" applyBorder="1" applyAlignment="1">
      <alignment horizontal="right" vertical="center"/>
    </xf>
    <xf numFmtId="4" fontId="0" fillId="0" borderId="0" xfId="0" applyNumberFormat="1" applyFont="1"/>
    <xf numFmtId="4" fontId="0" fillId="0" borderId="0" xfId="0" applyNumberFormat="1"/>
    <xf numFmtId="4" fontId="11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4" fontId="12" fillId="0" borderId="0" xfId="6" applyFont="1" applyFill="1" applyBorder="1"/>
    <xf numFmtId="10" fontId="57" fillId="0" borderId="27" xfId="0" applyNumberFormat="1" applyFont="1" applyFill="1" applyBorder="1" applyAlignment="1">
      <alignment vertical="center"/>
    </xf>
    <xf numFmtId="164" fontId="57" fillId="0" borderId="1" xfId="0" applyNumberFormat="1" applyFont="1" applyFill="1" applyBorder="1" applyAlignment="1">
      <alignment vertical="center"/>
    </xf>
    <xf numFmtId="10" fontId="57" fillId="0" borderId="1" xfId="0" applyNumberFormat="1" applyFont="1" applyFill="1" applyBorder="1" applyAlignment="1">
      <alignment vertical="center"/>
    </xf>
    <xf numFmtId="164" fontId="57" fillId="0" borderId="28" xfId="0" applyNumberFormat="1" applyFont="1" applyFill="1" applyBorder="1" applyAlignment="1">
      <alignment vertical="center"/>
    </xf>
    <xf numFmtId="10" fontId="57" fillId="0" borderId="2" xfId="1" applyNumberFormat="1" applyFont="1" applyFill="1" applyBorder="1" applyAlignment="1">
      <alignment horizontal="center" vertical="center"/>
    </xf>
    <xf numFmtId="10" fontId="57" fillId="0" borderId="36" xfId="0" applyNumberFormat="1" applyFont="1" applyFill="1" applyBorder="1" applyAlignment="1">
      <alignment vertical="center"/>
    </xf>
    <xf numFmtId="164" fontId="57" fillId="0" borderId="2" xfId="0" applyNumberFormat="1" applyFont="1" applyFill="1" applyBorder="1" applyAlignment="1">
      <alignment vertical="center"/>
    </xf>
    <xf numFmtId="10" fontId="57" fillId="0" borderId="2" xfId="0" applyNumberFormat="1" applyFont="1" applyFill="1" applyBorder="1" applyAlignment="1">
      <alignment vertical="center"/>
    </xf>
    <xf numFmtId="164" fontId="57" fillId="0" borderId="29" xfId="0" applyNumberFormat="1" applyFont="1" applyFill="1" applyBorder="1" applyAlignment="1">
      <alignment vertical="center"/>
    </xf>
    <xf numFmtId="49" fontId="24" fillId="0" borderId="19" xfId="0" applyNumberFormat="1" applyFont="1" applyFill="1" applyBorder="1" applyAlignment="1">
      <alignment horizontal="center" vertical="center"/>
    </xf>
    <xf numFmtId="10" fontId="57" fillId="0" borderId="1" xfId="1" applyNumberFormat="1" applyFont="1" applyFill="1" applyBorder="1" applyAlignment="1">
      <alignment horizontal="center" vertical="center"/>
    </xf>
    <xf numFmtId="10" fontId="0" fillId="0" borderId="0" xfId="0" applyNumberFormat="1"/>
    <xf numFmtId="44" fontId="0" fillId="0" borderId="0" xfId="6" applyFont="1"/>
    <xf numFmtId="49" fontId="37" fillId="0" borderId="38" xfId="0" applyNumberFormat="1" applyFont="1" applyFill="1" applyBorder="1" applyAlignment="1">
      <alignment horizontal="center" vertical="center"/>
    </xf>
    <xf numFmtId="0" fontId="37" fillId="0" borderId="38" xfId="0" applyFont="1" applyFill="1" applyBorder="1" applyAlignment="1">
      <alignment horizontal="justify" vertical="center"/>
    </xf>
    <xf numFmtId="0" fontId="4" fillId="0" borderId="34" xfId="0" applyFont="1" applyFill="1" applyBorder="1" applyAlignment="1">
      <alignment horizontal="right" vertical="center"/>
    </xf>
    <xf numFmtId="10" fontId="4" fillId="0" borderId="33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10" fontId="4" fillId="0" borderId="34" xfId="0" applyNumberFormat="1" applyFont="1" applyFill="1" applyBorder="1" applyAlignment="1">
      <alignment vertical="center"/>
    </xf>
    <xf numFmtId="4" fontId="4" fillId="0" borderId="3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8" fillId="0" borderId="0" xfId="0" applyFont="1"/>
    <xf numFmtId="0" fontId="19" fillId="0" borderId="33" xfId="0" applyFont="1" applyFill="1" applyBorder="1" applyAlignment="1">
      <alignment horizontal="left" vertical="top" wrapText="1"/>
    </xf>
    <xf numFmtId="0" fontId="58" fillId="0" borderId="34" xfId="0" applyFont="1" applyFill="1" applyBorder="1" applyAlignment="1">
      <alignment horizontal="left" vertical="top" wrapText="1"/>
    </xf>
    <xf numFmtId="0" fontId="19" fillId="0" borderId="35" xfId="0" applyFont="1" applyFill="1" applyBorder="1" applyAlignment="1">
      <alignment horizontal="center" vertical="top" wrapText="1"/>
    </xf>
    <xf numFmtId="0" fontId="19" fillId="0" borderId="27" xfId="0" applyFont="1" applyFill="1" applyBorder="1" applyAlignment="1">
      <alignment horizontal="left" vertical="top" wrapText="1"/>
    </xf>
    <xf numFmtId="0" fontId="58" fillId="0" borderId="1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58" fillId="0" borderId="31" xfId="0" applyFont="1" applyFill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20" fillId="5" borderId="12" xfId="0" applyFont="1" applyFill="1" applyBorder="1" applyAlignment="1">
      <alignment vertical="center" wrapText="1"/>
    </xf>
    <xf numFmtId="0" fontId="20" fillId="5" borderId="11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21" fillId="9" borderId="64" xfId="0" applyFont="1" applyFill="1" applyBorder="1" applyAlignment="1">
      <alignment horizontal="left" vertical="center" wrapText="1"/>
    </xf>
    <xf numFmtId="0" fontId="21" fillId="9" borderId="63" xfId="0" applyFont="1" applyFill="1" applyBorder="1" applyAlignment="1">
      <alignment horizontal="left" vertical="center" wrapText="1"/>
    </xf>
    <xf numFmtId="0" fontId="21" fillId="9" borderId="63" xfId="0" applyFont="1" applyFill="1" applyBorder="1" applyAlignment="1">
      <alignment horizontal="right" vertical="center" wrapText="1"/>
    </xf>
    <xf numFmtId="0" fontId="21" fillId="9" borderId="63" xfId="0" applyFont="1" applyFill="1" applyBorder="1" applyAlignment="1">
      <alignment horizontal="center" vertical="center" wrapText="1"/>
    </xf>
    <xf numFmtId="2" fontId="21" fillId="9" borderId="63" xfId="0" applyNumberFormat="1" applyFont="1" applyFill="1" applyBorder="1" applyAlignment="1">
      <alignment horizontal="right" vertical="center" wrapText="1"/>
    </xf>
    <xf numFmtId="2" fontId="21" fillId="9" borderId="65" xfId="0" applyNumberFormat="1" applyFont="1" applyFill="1" applyBorder="1" applyAlignment="1">
      <alignment horizontal="right" vertical="center" wrapText="1"/>
    </xf>
    <xf numFmtId="0" fontId="21" fillId="6" borderId="66" xfId="0" applyFont="1" applyFill="1" applyBorder="1" applyAlignment="1">
      <alignment horizontal="left" vertical="center" wrapText="1"/>
    </xf>
    <xf numFmtId="0" fontId="21" fillId="6" borderId="47" xfId="0" applyFont="1" applyFill="1" applyBorder="1" applyAlignment="1">
      <alignment horizontal="left" vertical="center" wrapText="1"/>
    </xf>
    <xf numFmtId="0" fontId="21" fillId="6" borderId="47" xfId="0" applyFont="1" applyFill="1" applyBorder="1" applyAlignment="1">
      <alignment horizontal="right" vertical="center" wrapText="1"/>
    </xf>
    <xf numFmtId="2" fontId="21" fillId="6" borderId="47" xfId="0" applyNumberFormat="1" applyFont="1" applyFill="1" applyBorder="1" applyAlignment="1">
      <alignment horizontal="right" vertical="center" wrapText="1"/>
    </xf>
    <xf numFmtId="2" fontId="21" fillId="6" borderId="67" xfId="0" applyNumberFormat="1" applyFont="1" applyFill="1" applyBorder="1" applyAlignment="1">
      <alignment horizontal="right" vertical="center" wrapText="1"/>
    </xf>
    <xf numFmtId="0" fontId="21" fillId="9" borderId="68" xfId="0" applyFont="1" applyFill="1" applyBorder="1" applyAlignment="1">
      <alignment horizontal="left" vertical="center" wrapText="1"/>
    </xf>
    <xf numFmtId="0" fontId="21" fillId="9" borderId="62" xfId="0" applyFont="1" applyFill="1" applyBorder="1" applyAlignment="1">
      <alignment horizontal="left" vertical="center" wrapText="1"/>
    </xf>
    <xf numFmtId="2" fontId="21" fillId="9" borderId="62" xfId="0" applyNumberFormat="1" applyFont="1" applyFill="1" applyBorder="1" applyAlignment="1">
      <alignment horizontal="left" vertical="center" wrapText="1"/>
    </xf>
    <xf numFmtId="2" fontId="21" fillId="9" borderId="69" xfId="0" applyNumberFormat="1" applyFont="1" applyFill="1" applyBorder="1" applyAlignment="1">
      <alignment horizontal="left" vertical="center" wrapText="1"/>
    </xf>
    <xf numFmtId="0" fontId="20" fillId="5" borderId="66" xfId="0" applyFont="1" applyFill="1" applyBorder="1" applyAlignment="1">
      <alignment horizontal="left" vertical="center" wrapText="1"/>
    </xf>
    <xf numFmtId="0" fontId="20" fillId="5" borderId="47" xfId="0" applyFont="1" applyFill="1" applyBorder="1" applyAlignment="1">
      <alignment horizontal="left" vertical="center" wrapText="1"/>
    </xf>
    <xf numFmtId="0" fontId="20" fillId="5" borderId="47" xfId="0" applyFont="1" applyFill="1" applyBorder="1" applyAlignment="1">
      <alignment horizontal="right" vertical="center" wrapText="1"/>
    </xf>
    <xf numFmtId="0" fontId="20" fillId="5" borderId="47" xfId="0" applyFont="1" applyFill="1" applyBorder="1" applyAlignment="1">
      <alignment horizontal="center" vertical="center" wrapText="1"/>
    </xf>
    <xf numFmtId="2" fontId="20" fillId="5" borderId="47" xfId="0" applyNumberFormat="1" applyFont="1" applyFill="1" applyBorder="1" applyAlignment="1">
      <alignment horizontal="right" vertical="center" wrapText="1"/>
    </xf>
    <xf numFmtId="2" fontId="20" fillId="5" borderId="67" xfId="0" applyNumberFormat="1" applyFont="1" applyFill="1" applyBorder="1" applyAlignment="1">
      <alignment horizontal="right" vertical="center" wrapText="1"/>
    </xf>
    <xf numFmtId="0" fontId="21" fillId="9" borderId="66" xfId="0" applyFont="1" applyFill="1" applyBorder="1" applyAlignment="1">
      <alignment horizontal="left" vertical="center" wrapText="1"/>
    </xf>
    <xf numFmtId="0" fontId="21" fillId="9" borderId="47" xfId="0" applyFont="1" applyFill="1" applyBorder="1" applyAlignment="1">
      <alignment horizontal="left" vertical="center" wrapText="1"/>
    </xf>
    <xf numFmtId="0" fontId="21" fillId="9" borderId="47" xfId="0" applyFont="1" applyFill="1" applyBorder="1" applyAlignment="1">
      <alignment horizontal="right" vertical="center" wrapText="1"/>
    </xf>
    <xf numFmtId="0" fontId="21" fillId="9" borderId="47" xfId="0" applyFont="1" applyFill="1" applyBorder="1" applyAlignment="1">
      <alignment horizontal="center" vertical="center" wrapText="1"/>
    </xf>
    <xf numFmtId="2" fontId="21" fillId="9" borderId="47" xfId="0" applyNumberFormat="1" applyFont="1" applyFill="1" applyBorder="1" applyAlignment="1">
      <alignment horizontal="right" vertical="center" wrapText="1"/>
    </xf>
    <xf numFmtId="2" fontId="21" fillId="9" borderId="67" xfId="0" applyNumberFormat="1" applyFont="1" applyFill="1" applyBorder="1" applyAlignment="1">
      <alignment horizontal="right" vertical="center" wrapText="1"/>
    </xf>
    <xf numFmtId="168" fontId="21" fillId="6" borderId="47" xfId="0" applyNumberFormat="1" applyFont="1" applyFill="1" applyBorder="1" applyAlignment="1">
      <alignment horizontal="right" vertical="center" wrapText="1"/>
    </xf>
    <xf numFmtId="0" fontId="21" fillId="10" borderId="66" xfId="0" applyFont="1" applyFill="1" applyBorder="1" applyAlignment="1">
      <alignment horizontal="left" vertical="center" wrapText="1"/>
    </xf>
    <xf numFmtId="0" fontId="21" fillId="10" borderId="47" xfId="0" applyFont="1" applyFill="1" applyBorder="1" applyAlignment="1">
      <alignment horizontal="left" vertical="center" wrapText="1"/>
    </xf>
    <xf numFmtId="0" fontId="21" fillId="10" borderId="47" xfId="0" applyFont="1" applyFill="1" applyBorder="1" applyAlignment="1">
      <alignment horizontal="right" vertical="center" wrapText="1"/>
    </xf>
    <xf numFmtId="0" fontId="21" fillId="10" borderId="47" xfId="0" applyFont="1" applyFill="1" applyBorder="1" applyAlignment="1">
      <alignment horizontal="center" vertical="center" wrapText="1"/>
    </xf>
    <xf numFmtId="168" fontId="21" fillId="10" borderId="47" xfId="0" applyNumberFormat="1" applyFont="1" applyFill="1" applyBorder="1" applyAlignment="1">
      <alignment horizontal="right" vertical="center" wrapText="1"/>
    </xf>
    <xf numFmtId="2" fontId="21" fillId="10" borderId="47" xfId="0" applyNumberFormat="1" applyFont="1" applyFill="1" applyBorder="1" applyAlignment="1">
      <alignment horizontal="right" vertical="center" wrapText="1"/>
    </xf>
    <xf numFmtId="2" fontId="21" fillId="10" borderId="67" xfId="0" applyNumberFormat="1" applyFont="1" applyFill="1" applyBorder="1" applyAlignment="1">
      <alignment horizontal="right" vertical="center" wrapText="1"/>
    </xf>
    <xf numFmtId="0" fontId="21" fillId="10" borderId="70" xfId="0" applyFont="1" applyFill="1" applyBorder="1" applyAlignment="1">
      <alignment horizontal="left" vertical="center" wrapText="1"/>
    </xf>
    <xf numFmtId="0" fontId="21" fillId="10" borderId="71" xfId="0" applyFont="1" applyFill="1" applyBorder="1" applyAlignment="1">
      <alignment horizontal="left" vertical="center" wrapText="1"/>
    </xf>
    <xf numFmtId="0" fontId="21" fillId="10" borderId="71" xfId="0" applyFont="1" applyFill="1" applyBorder="1" applyAlignment="1">
      <alignment horizontal="right" vertical="center" wrapText="1"/>
    </xf>
    <xf numFmtId="0" fontId="21" fillId="10" borderId="71" xfId="0" applyFont="1" applyFill="1" applyBorder="1" applyAlignment="1">
      <alignment horizontal="center" vertical="center" wrapText="1"/>
    </xf>
    <xf numFmtId="2" fontId="21" fillId="10" borderId="71" xfId="0" applyNumberFormat="1" applyFont="1" applyFill="1" applyBorder="1" applyAlignment="1">
      <alignment horizontal="right" vertical="center" wrapText="1"/>
    </xf>
    <xf numFmtId="2" fontId="21" fillId="10" borderId="72" xfId="0" applyNumberFormat="1" applyFont="1" applyFill="1" applyBorder="1" applyAlignment="1">
      <alignment horizontal="right" vertical="center" wrapText="1"/>
    </xf>
    <xf numFmtId="0" fontId="20" fillId="9" borderId="0" xfId="0" applyFont="1" applyFill="1" applyBorder="1" applyAlignment="1">
      <alignment vertical="center" wrapText="1"/>
    </xf>
    <xf numFmtId="0" fontId="20" fillId="5" borderId="14" xfId="0" applyFont="1" applyFill="1" applyBorder="1" applyAlignment="1">
      <alignment vertical="center" wrapText="1"/>
    </xf>
    <xf numFmtId="0" fontId="20" fillId="5" borderId="8" xfId="0" applyFont="1" applyFill="1" applyBorder="1" applyAlignment="1">
      <alignment vertical="center" wrapText="1"/>
    </xf>
    <xf numFmtId="0" fontId="20" fillId="5" borderId="1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 wrapText="1"/>
    </xf>
    <xf numFmtId="0" fontId="20" fillId="9" borderId="9" xfId="0" applyFont="1" applyFill="1" applyBorder="1" applyAlignment="1">
      <alignment vertical="center" wrapText="1"/>
    </xf>
    <xf numFmtId="0" fontId="20" fillId="9" borderId="10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48" fillId="0" borderId="9" xfId="4" applyFont="1" applyBorder="1" applyAlignment="1">
      <alignment vertical="center" wrapText="1"/>
    </xf>
    <xf numFmtId="0" fontId="43" fillId="0" borderId="38" xfId="4" applyFont="1" applyBorder="1" applyAlignment="1">
      <alignment vertical="center" wrapText="1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10" fontId="39" fillId="7" borderId="15" xfId="0" applyNumberFormat="1" applyFont="1" applyFill="1" applyBorder="1" applyAlignment="1">
      <alignment horizontal="center" vertical="center"/>
    </xf>
    <xf numFmtId="0" fontId="0" fillId="0" borderId="14" xfId="0" applyBorder="1"/>
    <xf numFmtId="0" fontId="4" fillId="0" borderId="26" xfId="0" applyFont="1" applyFill="1" applyBorder="1" applyAlignment="1">
      <alignment vertical="center"/>
    </xf>
    <xf numFmtId="4" fontId="57" fillId="0" borderId="28" xfId="0" applyNumberFormat="1" applyFont="1" applyFill="1" applyBorder="1" applyAlignment="1">
      <alignment horizontal="center" vertical="center"/>
    </xf>
    <xf numFmtId="2" fontId="57" fillId="0" borderId="28" xfId="0" applyNumberFormat="1" applyFont="1" applyFill="1" applyBorder="1" applyAlignment="1">
      <alignment horizontal="center" vertical="center"/>
    </xf>
    <xf numFmtId="4" fontId="57" fillId="0" borderId="29" xfId="0" applyNumberFormat="1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right" vertical="center" wrapText="1"/>
    </xf>
    <xf numFmtId="4" fontId="0" fillId="0" borderId="28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7" fillId="3" borderId="5" xfId="0" applyFont="1" applyFill="1" applyBorder="1" applyAlignment="1">
      <alignment horizontal="right" vertical="center"/>
    </xf>
    <xf numFmtId="0" fontId="17" fillId="3" borderId="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justify"/>
    </xf>
    <xf numFmtId="0" fontId="17" fillId="0" borderId="0" xfId="0" applyFont="1" applyBorder="1" applyAlignment="1">
      <alignment horizontal="left" vertical="justify"/>
    </xf>
    <xf numFmtId="0" fontId="17" fillId="0" borderId="10" xfId="0" applyFont="1" applyBorder="1" applyAlignment="1">
      <alignment horizontal="left" vertical="justify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30" fillId="0" borderId="14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7" fillId="3" borderId="42" xfId="0" applyFont="1" applyFill="1" applyBorder="1" applyAlignment="1">
      <alignment horizontal="right" vertical="center" wrapText="1"/>
    </xf>
    <xf numFmtId="0" fontId="37" fillId="3" borderId="59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26" fillId="3" borderId="39" xfId="0" applyFont="1" applyFill="1" applyBorder="1" applyAlignment="1">
      <alignment horizontal="center" vertical="center"/>
    </xf>
    <xf numFmtId="0" fontId="26" fillId="3" borderId="42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44" xfId="0" applyFont="1" applyFill="1" applyBorder="1" applyAlignment="1">
      <alignment horizontal="center" vertical="center"/>
    </xf>
    <xf numFmtId="164" fontId="25" fillId="3" borderId="39" xfId="1" applyFont="1" applyFill="1" applyBorder="1" applyAlignment="1">
      <alignment horizontal="center" vertical="center"/>
    </xf>
    <xf numFmtId="164" fontId="25" fillId="3" borderId="42" xfId="1" applyFont="1" applyFill="1" applyBorder="1" applyAlignment="1">
      <alignment horizontal="center" vertical="center"/>
    </xf>
    <xf numFmtId="164" fontId="25" fillId="3" borderId="16" xfId="1" applyFont="1" applyFill="1" applyBorder="1" applyAlignment="1">
      <alignment horizontal="center" vertical="center"/>
    </xf>
    <xf numFmtId="164" fontId="25" fillId="3" borderId="44" xfId="1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39" fillId="7" borderId="14" xfId="0" applyFont="1" applyFill="1" applyBorder="1" applyAlignment="1">
      <alignment horizontal="center" vertical="center"/>
    </xf>
    <xf numFmtId="0" fontId="39" fillId="7" borderId="8" xfId="0" applyFont="1" applyFill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/>
    </xf>
    <xf numFmtId="0" fontId="38" fillId="7" borderId="6" xfId="0" applyFont="1" applyFill="1" applyBorder="1" applyAlignment="1">
      <alignment horizontal="center" vertical="center"/>
    </xf>
    <xf numFmtId="0" fontId="38" fillId="7" borderId="7" xfId="0" applyFont="1" applyFill="1" applyBorder="1" applyAlignment="1">
      <alignment horizontal="center" vertical="center"/>
    </xf>
    <xf numFmtId="0" fontId="39" fillId="7" borderId="12" xfId="0" applyFont="1" applyFill="1" applyBorder="1" applyAlignment="1">
      <alignment horizontal="center" vertical="center" wrapText="1"/>
    </xf>
    <xf numFmtId="0" fontId="39" fillId="7" borderId="14" xfId="0" applyFont="1" applyFill="1" applyBorder="1" applyAlignment="1">
      <alignment horizontal="center" vertical="center" wrapText="1"/>
    </xf>
    <xf numFmtId="0" fontId="39" fillId="7" borderId="11" xfId="0" applyFont="1" applyFill="1" applyBorder="1" applyAlignment="1">
      <alignment horizontal="center" vertical="center" wrapText="1"/>
    </xf>
    <xf numFmtId="0" fontId="39" fillId="7" borderId="8" xfId="0" applyFont="1" applyFill="1" applyBorder="1" applyAlignment="1">
      <alignment horizontal="center" vertical="center" wrapText="1"/>
    </xf>
    <xf numFmtId="0" fontId="39" fillId="7" borderId="13" xfId="0" applyFont="1" applyFill="1" applyBorder="1" applyAlignment="1">
      <alignment horizontal="center" vertical="center" wrapText="1"/>
    </xf>
    <xf numFmtId="0" fontId="48" fillId="0" borderId="0" xfId="4" applyFont="1" applyBorder="1" applyAlignment="1">
      <alignment horizontal="left" vertical="center" wrapText="1"/>
    </xf>
    <xf numFmtId="0" fontId="48" fillId="0" borderId="10" xfId="4" applyFont="1" applyBorder="1" applyAlignment="1">
      <alignment horizontal="left" vertical="center" wrapText="1"/>
    </xf>
    <xf numFmtId="0" fontId="48" fillId="0" borderId="17" xfId="4" applyFont="1" applyBorder="1" applyAlignment="1">
      <alignment horizontal="left" vertical="center" wrapText="1"/>
    </xf>
    <xf numFmtId="0" fontId="48" fillId="0" borderId="49" xfId="4" applyFont="1" applyBorder="1" applyAlignment="1">
      <alignment horizontal="left" vertical="center" wrapText="1"/>
    </xf>
    <xf numFmtId="0" fontId="42" fillId="7" borderId="5" xfId="4" applyFont="1" applyFill="1" applyBorder="1" applyAlignment="1">
      <alignment horizontal="center"/>
    </xf>
    <xf numFmtId="0" fontId="42" fillId="7" borderId="6" xfId="4" applyFont="1" applyFill="1" applyBorder="1" applyAlignment="1">
      <alignment horizontal="center"/>
    </xf>
    <xf numFmtId="0" fontId="42" fillId="7" borderId="7" xfId="4" applyFont="1" applyFill="1" applyBorder="1" applyAlignment="1">
      <alignment horizontal="center"/>
    </xf>
    <xf numFmtId="0" fontId="42" fillId="8" borderId="38" xfId="4" applyFont="1" applyFill="1" applyBorder="1" applyAlignment="1">
      <alignment horizontal="center"/>
    </xf>
    <xf numFmtId="0" fontId="42" fillId="8" borderId="17" xfId="4" applyFont="1" applyFill="1" applyBorder="1" applyAlignment="1">
      <alignment horizontal="center"/>
    </xf>
    <xf numFmtId="0" fontId="42" fillId="8" borderId="19" xfId="4" applyFont="1" applyFill="1" applyBorder="1" applyAlignment="1">
      <alignment horizontal="center"/>
    </xf>
    <xf numFmtId="0" fontId="42" fillId="8" borderId="53" xfId="4" applyFont="1" applyFill="1" applyBorder="1" applyAlignment="1">
      <alignment horizontal="center"/>
    </xf>
    <xf numFmtId="0" fontId="47" fillId="0" borderId="40" xfId="4" applyFont="1" applyBorder="1" applyAlignment="1">
      <alignment horizontal="center" vertical="center" wrapText="1"/>
    </xf>
    <xf numFmtId="0" fontId="47" fillId="0" borderId="21" xfId="4" applyFont="1" applyBorder="1" applyAlignment="1">
      <alignment horizontal="center" vertical="center" wrapText="1"/>
    </xf>
    <xf numFmtId="0" fontId="47" fillId="0" borderId="58" xfId="4" applyFont="1" applyBorder="1" applyAlignment="1">
      <alignment horizontal="center" vertical="center" wrapText="1"/>
    </xf>
    <xf numFmtId="0" fontId="48" fillId="0" borderId="0" xfId="4" applyFont="1" applyBorder="1" applyAlignment="1">
      <alignment horizontal="center" vertical="center" wrapText="1"/>
    </xf>
    <xf numFmtId="0" fontId="48" fillId="0" borderId="10" xfId="4" applyFont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0" xfId="0" applyFont="1" applyFill="1" applyBorder="1" applyAlignment="1">
      <alignment horizontal="center" vertical="center" wrapText="1"/>
    </xf>
    <xf numFmtId="0" fontId="19" fillId="11" borderId="10" xfId="0" applyFont="1" applyFill="1" applyBorder="1" applyAlignment="1">
      <alignment horizontal="center" vertical="center" wrapText="1"/>
    </xf>
    <xf numFmtId="0" fontId="18" fillId="0" borderId="6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 wrapText="1"/>
    </xf>
    <xf numFmtId="0" fontId="18" fillId="0" borderId="60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</cellXfs>
  <cellStyles count="7">
    <cellStyle name="Moeda" xfId="6" builtinId="4"/>
    <cellStyle name="Normal" xfId="0" builtinId="0"/>
    <cellStyle name="Normal 2 2 2" xfId="4"/>
    <cellStyle name="Porcentagem" xfId="3" builtinId="5"/>
    <cellStyle name="Porcentagem 2" xfId="5"/>
    <cellStyle name="Vírgula" xfId="1" builtinId="3"/>
    <cellStyle name="Vírgul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314856</xdr:colOff>
      <xdr:row>0</xdr:row>
      <xdr:rowOff>68262</xdr:rowOff>
    </xdr:from>
    <xdr:to>
      <xdr:col>0</xdr:col>
      <xdr:colOff>251355</xdr:colOff>
      <xdr:row>2</xdr:row>
      <xdr:rowOff>186808</xdr:rowOff>
    </xdr:to>
    <xdr:pic>
      <xdr:nvPicPr>
        <xdr:cNvPr id="2" name="Picture 1" descr="BRASA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856" y="68262"/>
          <a:ext cx="656166" cy="520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zoomScale="106" zoomScaleNormal="106" workbookViewId="0">
      <selection activeCell="A6" sqref="A6:D6"/>
    </sheetView>
  </sheetViews>
  <sheetFormatPr defaultRowHeight="15" x14ac:dyDescent="0.25"/>
  <cols>
    <col min="1" max="1" width="9.7109375" style="1" customWidth="1"/>
    <col min="2" max="2" width="40" customWidth="1"/>
    <col min="3" max="3" width="11" style="5" customWidth="1"/>
    <col min="4" max="4" width="13.140625" style="2" customWidth="1"/>
    <col min="5" max="5" width="10.140625" bestFit="1" customWidth="1"/>
  </cols>
  <sheetData>
    <row r="1" spans="1:5" ht="15.75" customHeight="1" x14ac:dyDescent="0.25">
      <c r="A1" s="436" t="s">
        <v>251</v>
      </c>
      <c r="B1" s="437"/>
      <c r="C1" s="437"/>
      <c r="D1" s="438"/>
      <c r="E1" s="315"/>
    </row>
    <row r="2" spans="1:5" ht="15.75" customHeight="1" x14ac:dyDescent="0.25">
      <c r="A2" s="433" t="s">
        <v>252</v>
      </c>
      <c r="B2" s="434"/>
      <c r="C2" s="434"/>
      <c r="D2" s="435"/>
      <c r="E2" s="316"/>
    </row>
    <row r="3" spans="1:5" ht="15.75" customHeight="1" x14ac:dyDescent="0.25">
      <c r="A3" s="15"/>
      <c r="B3" s="96"/>
      <c r="C3" s="96"/>
      <c r="D3" s="28"/>
    </row>
    <row r="4" spans="1:5" ht="15.75" customHeight="1" x14ac:dyDescent="0.25">
      <c r="A4" s="15"/>
      <c r="B4" s="16"/>
      <c r="C4" s="16"/>
      <c r="D4" s="29"/>
    </row>
    <row r="5" spans="1:5" ht="15.75" customHeight="1" thickBot="1" x14ac:dyDescent="0.3">
      <c r="A5" s="441"/>
      <c r="B5" s="442"/>
      <c r="C5" s="442"/>
      <c r="D5" s="443"/>
    </row>
    <row r="6" spans="1:5" ht="15.75" customHeight="1" thickBot="1" x14ac:dyDescent="0.3">
      <c r="A6" s="447" t="s">
        <v>15</v>
      </c>
      <c r="B6" s="448"/>
      <c r="C6" s="448"/>
      <c r="D6" s="449"/>
      <c r="E6" s="22"/>
    </row>
    <row r="7" spans="1:5" ht="15.75" customHeight="1" x14ac:dyDescent="0.25">
      <c r="A7" s="444" t="s">
        <v>225</v>
      </c>
      <c r="B7" s="445"/>
      <c r="C7" s="445"/>
      <c r="D7" s="446"/>
    </row>
    <row r="8" spans="1:5" ht="15.75" customHeight="1" x14ac:dyDescent="0.25">
      <c r="A8" s="30" t="s">
        <v>508</v>
      </c>
      <c r="B8" s="27"/>
      <c r="C8" s="31"/>
      <c r="D8" s="32"/>
    </row>
    <row r="9" spans="1:5" ht="15.75" customHeight="1" x14ac:dyDescent="0.25">
      <c r="A9" s="33" t="s">
        <v>509</v>
      </c>
      <c r="B9" s="268"/>
      <c r="C9" s="27"/>
      <c r="D9" s="34"/>
    </row>
    <row r="10" spans="1:5" ht="15.75" customHeight="1" thickBot="1" x14ac:dyDescent="0.3">
      <c r="A10" s="51"/>
      <c r="B10" s="52"/>
      <c r="C10" s="53"/>
      <c r="D10" s="54"/>
    </row>
    <row r="11" spans="1:5" ht="15.75" customHeight="1" thickBot="1" x14ac:dyDescent="0.3">
      <c r="A11" s="35" t="s">
        <v>0</v>
      </c>
      <c r="B11" s="41" t="s">
        <v>1</v>
      </c>
      <c r="C11" s="40" t="s">
        <v>17</v>
      </c>
      <c r="D11" s="46" t="s">
        <v>16</v>
      </c>
      <c r="E11" s="23"/>
    </row>
    <row r="12" spans="1:5" ht="15.75" customHeight="1" x14ac:dyDescent="0.25">
      <c r="A12" s="36" t="s">
        <v>207</v>
      </c>
      <c r="B12" s="42" t="str">
        <f>PL_ORÇAMENTO!D12</f>
        <v>ADMINISTRAÇÃO</v>
      </c>
      <c r="C12" s="265">
        <f>D12/$D$31</f>
        <v>7.2998878137806214E-2</v>
      </c>
      <c r="D12" s="47">
        <f>PL_ORÇAMENTO!I12</f>
        <v>15727.92</v>
      </c>
      <c r="E12" s="24"/>
    </row>
    <row r="13" spans="1:5" ht="15.75" customHeight="1" x14ac:dyDescent="0.25">
      <c r="A13" s="36" t="s">
        <v>211</v>
      </c>
      <c r="B13" s="43" t="str">
        <f>PL_ORÇAMENTO!D15</f>
        <v>SERVIÇOS PRELIMINARES</v>
      </c>
      <c r="C13" s="265">
        <f t="shared" ref="C13:C30" si="0">D13/$D$31</f>
        <v>1.7191908055477385E-2</v>
      </c>
      <c r="D13" s="47">
        <f>PL_ORÇAMENTO!I15</f>
        <v>3704.07</v>
      </c>
      <c r="E13" s="24"/>
    </row>
    <row r="14" spans="1:5" ht="15.75" customHeight="1" x14ac:dyDescent="0.25">
      <c r="A14" s="36" t="s">
        <v>212</v>
      </c>
      <c r="B14" s="43" t="str">
        <f>PL_ORÇAMENTO!D27</f>
        <v>INSTALAÇÕES PROVISÓRIAS</v>
      </c>
      <c r="C14" s="265">
        <f t="shared" si="0"/>
        <v>9.3735297053987365E-2</v>
      </c>
      <c r="D14" s="47">
        <f>PL_ORÇAMENTO!I27</f>
        <v>20195.670000000002</v>
      </c>
      <c r="E14" s="24"/>
    </row>
    <row r="15" spans="1:5" ht="15.75" customHeight="1" x14ac:dyDescent="0.25">
      <c r="A15" s="36" t="s">
        <v>213</v>
      </c>
      <c r="B15" s="43" t="str">
        <f>PL_ORÇAMENTO!D34</f>
        <v>MOVIMENTO DE TERRA</v>
      </c>
      <c r="C15" s="265">
        <f t="shared" si="0"/>
        <v>0.10399158020864471</v>
      </c>
      <c r="D15" s="47">
        <f>PL_ORÇAMENTO!I34</f>
        <v>22405.43</v>
      </c>
      <c r="E15" s="24"/>
    </row>
    <row r="16" spans="1:5" ht="15.75" customHeight="1" x14ac:dyDescent="0.25">
      <c r="A16" s="36" t="s">
        <v>208</v>
      </c>
      <c r="B16" s="43" t="str">
        <f>PL_ORÇAMENTO!D40</f>
        <v>INFRA-ESTRUTURA</v>
      </c>
      <c r="C16" s="265">
        <f t="shared" si="0"/>
        <v>3.7503457230158396E-2</v>
      </c>
      <c r="D16" s="47">
        <f>PL_ORÇAMENTO!I40</f>
        <v>8080.2800000000007</v>
      </c>
      <c r="E16" s="24"/>
    </row>
    <row r="17" spans="1:5" ht="15.75" customHeight="1" x14ac:dyDescent="0.25">
      <c r="A17" s="36" t="s">
        <v>209</v>
      </c>
      <c r="B17" s="43" t="str">
        <f>PL_ORÇAMENTO!D48</f>
        <v>SUPER-ESTRUTURA</v>
      </c>
      <c r="C17" s="265">
        <f t="shared" si="0"/>
        <v>5.5877843590660774E-2</v>
      </c>
      <c r="D17" s="47">
        <f>PL_ORÇAMENTO!I48</f>
        <v>12039.119999999999</v>
      </c>
      <c r="E17" s="24"/>
    </row>
    <row r="18" spans="1:5" ht="15.75" customHeight="1" x14ac:dyDescent="0.25">
      <c r="A18" s="36" t="s">
        <v>210</v>
      </c>
      <c r="B18" s="43" t="str">
        <f>PL_ORÇAMENTO!D56</f>
        <v>IMPERMEABILIZAÇÃO</v>
      </c>
      <c r="C18" s="265">
        <f t="shared" si="0"/>
        <v>1.0059443240554014E-2</v>
      </c>
      <c r="D18" s="47">
        <f>PL_ORÇAMENTO!I56</f>
        <v>2167.35</v>
      </c>
      <c r="E18" s="24"/>
    </row>
    <row r="19" spans="1:5" ht="15.75" customHeight="1" x14ac:dyDescent="0.25">
      <c r="A19" s="36" t="s">
        <v>214</v>
      </c>
      <c r="B19" s="43" t="str">
        <f>PL_ORÇAMENTO!D59</f>
        <v>ALVENARIA</v>
      </c>
      <c r="C19" s="265">
        <f t="shared" si="0"/>
        <v>6.4631673347666757E-2</v>
      </c>
      <c r="D19" s="47">
        <f>PL_ORÇAMENTO!I59</f>
        <v>13925.17</v>
      </c>
      <c r="E19" s="24"/>
    </row>
    <row r="20" spans="1:5" ht="15.75" customHeight="1" x14ac:dyDescent="0.25">
      <c r="A20" s="36" t="s">
        <v>215</v>
      </c>
      <c r="B20" s="43" t="str">
        <f>PL_ORÇAMENTO!D67</f>
        <v>COBERTURA</v>
      </c>
      <c r="C20" s="265">
        <f t="shared" si="0"/>
        <v>0.1010084413736613</v>
      </c>
      <c r="D20" s="47">
        <f>PL_ORÇAMENTO!I67</f>
        <v>21762.699999999997</v>
      </c>
      <c r="E20" s="24"/>
    </row>
    <row r="21" spans="1:5" ht="15.75" customHeight="1" x14ac:dyDescent="0.25">
      <c r="A21" s="36" t="s">
        <v>104</v>
      </c>
      <c r="B21" s="43" t="str">
        <f>PL_ORÇAMENTO!D73</f>
        <v>ESQUADRIA</v>
      </c>
      <c r="C21" s="265">
        <f t="shared" si="0"/>
        <v>5.3972613306758767E-2</v>
      </c>
      <c r="D21" s="47">
        <f>PL_ORÇAMENTO!I73</f>
        <v>11628.63</v>
      </c>
      <c r="E21" s="24"/>
    </row>
    <row r="22" spans="1:5" ht="15.75" customHeight="1" x14ac:dyDescent="0.25">
      <c r="A22" s="36" t="s">
        <v>109</v>
      </c>
      <c r="B22" s="43" t="str">
        <f>PL_ORÇAMENTO!D77</f>
        <v xml:space="preserve">REVESTIMENTO                                                                              </v>
      </c>
      <c r="C22" s="265">
        <f t="shared" si="0"/>
        <v>6.1750087385132803E-2</v>
      </c>
      <c r="D22" s="47">
        <f>PL_ORÇAMENTO!I77</f>
        <v>13304.32</v>
      </c>
      <c r="E22" s="24"/>
    </row>
    <row r="23" spans="1:5" ht="15.75" customHeight="1" x14ac:dyDescent="0.25">
      <c r="A23" s="36" t="s">
        <v>119</v>
      </c>
      <c r="B23" s="43" t="str">
        <f>PL_ORÇAMENTO!D81</f>
        <v>PISO</v>
      </c>
      <c r="C23" s="265">
        <f t="shared" si="0"/>
        <v>1.9052674147511672E-2</v>
      </c>
      <c r="D23" s="47">
        <f>PL_ORÇAMENTO!I81</f>
        <v>4104.9800000000005</v>
      </c>
      <c r="E23" s="24"/>
    </row>
    <row r="24" spans="1:5" ht="15.75" customHeight="1" x14ac:dyDescent="0.25">
      <c r="A24" s="36" t="s">
        <v>124</v>
      </c>
      <c r="B24" s="43" t="str">
        <f>PL_ORÇAMENTO!D86</f>
        <v>FORRO</v>
      </c>
      <c r="C24" s="265">
        <f t="shared" si="0"/>
        <v>2.4307896056086513E-2</v>
      </c>
      <c r="D24" s="47">
        <f>PL_ORÇAMENTO!I86</f>
        <v>5237.24</v>
      </c>
      <c r="E24" s="25"/>
    </row>
    <row r="25" spans="1:5" ht="15.75" customHeight="1" x14ac:dyDescent="0.25">
      <c r="A25" s="36" t="s">
        <v>132</v>
      </c>
      <c r="B25" s="43" t="str">
        <f>PL_ORÇAMENTO!D89</f>
        <v>PINTURA</v>
      </c>
      <c r="C25" s="265">
        <f t="shared" si="0"/>
        <v>7.7591778524510074E-2</v>
      </c>
      <c r="D25" s="47">
        <f>PL_ORÇAMENTO!I89</f>
        <v>16717.48</v>
      </c>
      <c r="E25" s="24"/>
    </row>
    <row r="26" spans="1:5" ht="15.75" customHeight="1" x14ac:dyDescent="0.25">
      <c r="A26" s="36" t="s">
        <v>134</v>
      </c>
      <c r="B26" s="43" t="str">
        <f>PL_ORÇAMENTO!D96</f>
        <v>SERVIÇOS COMPLEMENTARES</v>
      </c>
      <c r="C26" s="265">
        <f t="shared" si="0"/>
        <v>1.2316581147359016E-2</v>
      </c>
      <c r="D26" s="47">
        <f>PL_ORÇAMENTO!I96</f>
        <v>2653.66</v>
      </c>
      <c r="E26" s="24"/>
    </row>
    <row r="27" spans="1:5" ht="15.75" customHeight="1" x14ac:dyDescent="0.25">
      <c r="A27" s="36" t="s">
        <v>149</v>
      </c>
      <c r="B27" s="43" t="str">
        <f>PL_ORÇAMENTO!D98</f>
        <v>INSTALAÇÕES ELÉTRICAS E LÓGICA</v>
      </c>
      <c r="C27" s="265">
        <f t="shared" si="0"/>
        <v>0.15350617093826913</v>
      </c>
      <c r="D27" s="47">
        <f>PL_ORÇAMENTO!I98</f>
        <v>33073.56</v>
      </c>
      <c r="E27" s="24"/>
    </row>
    <row r="28" spans="1:5" ht="15.75" customHeight="1" x14ac:dyDescent="0.25">
      <c r="A28" s="36" t="s">
        <v>152</v>
      </c>
      <c r="B28" s="43" t="str">
        <f>PL_ORÇAMENTO!D142</f>
        <v>INSTALAÇÕES HIDRO-SANITÁRIAS</v>
      </c>
      <c r="C28" s="265">
        <f t="shared" si="0"/>
        <v>1.486835234223949E-2</v>
      </c>
      <c r="D28" s="47">
        <f>PL_ORÇAMENTO!I142</f>
        <v>3203.4500000000003</v>
      </c>
      <c r="E28" s="24"/>
    </row>
    <row r="29" spans="1:5" ht="15.75" customHeight="1" x14ac:dyDescent="0.25">
      <c r="A29" s="36" t="s">
        <v>157</v>
      </c>
      <c r="B29" s="43" t="str">
        <f>PL_ORÇAMENTO!D175</f>
        <v>LOUÇAS E METAIS</v>
      </c>
      <c r="C29" s="265">
        <f t="shared" si="0"/>
        <v>1.9767303753135172E-2</v>
      </c>
      <c r="D29" s="47">
        <f>PL_ORÇAMENTO!I175</f>
        <v>4258.95</v>
      </c>
      <c r="E29" s="24"/>
    </row>
    <row r="30" spans="1:5" ht="15.75" customHeight="1" thickBot="1" x14ac:dyDescent="0.3">
      <c r="A30" s="37" t="s">
        <v>158</v>
      </c>
      <c r="B30" s="44" t="str">
        <f>PL_ORÇAMENTO!D186</f>
        <v>LIMPEZA DE OBRA</v>
      </c>
      <c r="C30" s="266">
        <f t="shared" si="0"/>
        <v>5.8680201603802037E-3</v>
      </c>
      <c r="D30" s="48">
        <f>PL_ORÇAMENTO!I186</f>
        <v>1264.29</v>
      </c>
      <c r="E30" s="24"/>
    </row>
    <row r="31" spans="1:5" ht="15.75" customHeight="1" thickBot="1" x14ac:dyDescent="0.3">
      <c r="A31" s="38"/>
      <c r="B31" s="45" t="s">
        <v>175</v>
      </c>
      <c r="C31" s="267">
        <f>SUM(C12:C30)</f>
        <v>0.99999999999999967</v>
      </c>
      <c r="D31" s="49">
        <f>SUM(D12:D30)</f>
        <v>215454.27000000005</v>
      </c>
      <c r="E31" s="24"/>
    </row>
    <row r="32" spans="1:5" ht="15.75" customHeight="1" thickBot="1" x14ac:dyDescent="0.3">
      <c r="A32" s="39"/>
      <c r="B32" s="439" t="s">
        <v>14</v>
      </c>
      <c r="C32" s="440"/>
      <c r="D32" s="50">
        <f>D31</f>
        <v>215454.27000000005</v>
      </c>
      <c r="E32" s="26"/>
    </row>
    <row r="33" spans="3:5" x14ac:dyDescent="0.25">
      <c r="C33" s="6"/>
      <c r="E33" s="9"/>
    </row>
  </sheetData>
  <mergeCells count="6">
    <mergeCell ref="A2:D2"/>
    <mergeCell ref="A1:D1"/>
    <mergeCell ref="B32:C32"/>
    <mergeCell ref="A5:D5"/>
    <mergeCell ref="A7:D7"/>
    <mergeCell ref="A6:D6"/>
  </mergeCells>
  <printOptions horizontalCentered="1"/>
  <pageMargins left="0.78740157480314965" right="0" top="1.3779527559055118" bottom="0.59055118110236227" header="0.31496062992125984" footer="0.31496062992125984"/>
  <pageSetup paperSize="9" scale="115" orientation="portrait" r:id="rId1"/>
  <ignoredErrors>
    <ignoredError sqref="A13:A30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3"/>
  <sheetViews>
    <sheetView showGridLines="0" view="pageBreakPreview" zoomScale="110" zoomScaleNormal="100" zoomScaleSheetLayoutView="110" workbookViewId="0">
      <selection activeCell="A5" sqref="A5:I5"/>
    </sheetView>
  </sheetViews>
  <sheetFormatPr defaultRowHeight="15" x14ac:dyDescent="0.25"/>
  <cols>
    <col min="1" max="1" width="8" style="133" bestFit="1" customWidth="1"/>
    <col min="2" max="2" width="12.28515625" style="112" bestFit="1" customWidth="1"/>
    <col min="3" max="3" width="7.5703125" style="112" bestFit="1" customWidth="1"/>
    <col min="4" max="4" width="69.7109375" style="112" customWidth="1"/>
    <col min="5" max="5" width="8.42578125" style="112" customWidth="1"/>
    <col min="6" max="6" width="8.42578125" style="111" customWidth="1"/>
    <col min="7" max="7" width="10.140625" style="111" bestFit="1" customWidth="1"/>
    <col min="8" max="8" width="10.5703125" style="111" customWidth="1"/>
    <col min="9" max="9" width="13.5703125" style="111" bestFit="1" customWidth="1"/>
    <col min="11" max="11" width="13.28515625" style="327" bestFit="1" customWidth="1"/>
    <col min="12" max="12" width="16.85546875" bestFit="1" customWidth="1"/>
  </cols>
  <sheetData>
    <row r="1" spans="1:12" s="92" customFormat="1" ht="15.75" x14ac:dyDescent="0.25">
      <c r="A1" s="97"/>
      <c r="B1" s="285"/>
      <c r="C1" s="285"/>
      <c r="D1" s="98"/>
      <c r="E1" s="285"/>
      <c r="F1" s="176"/>
      <c r="G1" s="180"/>
      <c r="H1" s="99"/>
      <c r="I1" s="100"/>
      <c r="K1" s="326"/>
    </row>
    <row r="2" spans="1:12" s="92" customFormat="1" ht="15.75" x14ac:dyDescent="0.25">
      <c r="A2" s="101"/>
      <c r="B2" s="96"/>
      <c r="C2" s="96"/>
      <c r="D2" s="96" t="s">
        <v>251</v>
      </c>
      <c r="E2" s="96"/>
      <c r="F2" s="177"/>
      <c r="G2" s="131"/>
      <c r="H2" s="102"/>
      <c r="I2" s="103"/>
      <c r="K2" s="326"/>
    </row>
    <row r="3" spans="1:12" s="92" customFormat="1" ht="15.75" x14ac:dyDescent="0.25">
      <c r="A3" s="101"/>
      <c r="B3" s="96"/>
      <c r="C3" s="96"/>
      <c r="D3" s="96" t="s">
        <v>252</v>
      </c>
      <c r="E3" s="96"/>
      <c r="F3" s="177"/>
      <c r="G3" s="131"/>
      <c r="H3" s="102"/>
      <c r="I3" s="103"/>
      <c r="K3" s="326"/>
    </row>
    <row r="4" spans="1:12" s="92" customFormat="1" ht="30" customHeight="1" thickBot="1" x14ac:dyDescent="0.3">
      <c r="A4" s="101"/>
      <c r="B4" s="96"/>
      <c r="C4" s="96"/>
      <c r="D4" s="104"/>
      <c r="E4" s="96"/>
      <c r="F4" s="178"/>
      <c r="G4" s="131"/>
      <c r="H4" s="102"/>
      <c r="I4" s="103"/>
      <c r="K4" s="326"/>
    </row>
    <row r="5" spans="1:12" s="92" customFormat="1" ht="15" customHeight="1" thickBot="1" x14ac:dyDescent="0.3">
      <c r="A5" s="447" t="s">
        <v>3</v>
      </c>
      <c r="B5" s="448"/>
      <c r="C5" s="448"/>
      <c r="D5" s="448"/>
      <c r="E5" s="448"/>
      <c r="F5" s="448"/>
      <c r="G5" s="453"/>
      <c r="H5" s="453"/>
      <c r="I5" s="454"/>
      <c r="J5" s="94" t="s">
        <v>409</v>
      </c>
      <c r="K5" s="326"/>
    </row>
    <row r="6" spans="1:12" s="92" customFormat="1" ht="15" customHeight="1" x14ac:dyDescent="0.25">
      <c r="A6" s="95" t="s">
        <v>19</v>
      </c>
      <c r="B6" s="451" t="s">
        <v>224</v>
      </c>
      <c r="C6" s="452"/>
      <c r="D6" s="452"/>
      <c r="E6" s="174"/>
      <c r="F6" s="179"/>
      <c r="G6" s="181"/>
      <c r="H6" s="105"/>
      <c r="I6" s="106"/>
      <c r="J6" s="94"/>
      <c r="K6" s="326"/>
    </row>
    <row r="7" spans="1:12" s="92" customFormat="1" ht="15" customHeight="1" x14ac:dyDescent="0.25">
      <c r="A7" s="107" t="s">
        <v>21</v>
      </c>
      <c r="B7" s="451" t="s">
        <v>507</v>
      </c>
      <c r="C7" s="451"/>
      <c r="D7" s="451"/>
      <c r="E7" s="144"/>
      <c r="F7" s="183"/>
      <c r="G7" s="181"/>
      <c r="H7" s="105"/>
      <c r="I7" s="106"/>
      <c r="J7" s="94"/>
      <c r="K7" s="326"/>
    </row>
    <row r="8" spans="1:12" s="92" customFormat="1" ht="15" customHeight="1" x14ac:dyDescent="0.25">
      <c r="A8" s="108" t="s">
        <v>20</v>
      </c>
      <c r="B8" s="141" t="s">
        <v>254</v>
      </c>
      <c r="C8" s="144">
        <v>2018</v>
      </c>
      <c r="D8" s="450"/>
      <c r="E8" s="450"/>
      <c r="F8" s="262"/>
      <c r="G8" s="181"/>
      <c r="H8" s="105"/>
      <c r="I8" s="106"/>
      <c r="J8" s="94"/>
      <c r="K8" s="326"/>
    </row>
    <row r="9" spans="1:12" ht="15" customHeight="1" x14ac:dyDescent="0.25">
      <c r="A9" s="109"/>
      <c r="B9" s="110"/>
      <c r="C9" s="12"/>
      <c r="D9" s="263"/>
      <c r="E9" s="144" t="s">
        <v>176</v>
      </c>
      <c r="F9" s="264">
        <v>0.28349999999999997</v>
      </c>
      <c r="G9" s="451" t="s">
        <v>300</v>
      </c>
      <c r="H9" s="451"/>
      <c r="I9" s="113"/>
      <c r="J9" s="7"/>
    </row>
    <row r="10" spans="1:12" ht="15" customHeight="1" thickBot="1" x14ac:dyDescent="0.3">
      <c r="A10" s="114"/>
      <c r="B10" s="115"/>
      <c r="C10" s="145"/>
      <c r="D10" s="116"/>
      <c r="E10" s="175"/>
      <c r="F10" s="117"/>
      <c r="G10" s="118"/>
      <c r="H10" s="118"/>
      <c r="I10" s="119"/>
      <c r="J10" s="7"/>
    </row>
    <row r="11" spans="1:12" s="92" customFormat="1" ht="20.100000000000001" customHeight="1" thickBot="1" x14ac:dyDescent="0.3">
      <c r="A11" s="18" t="s">
        <v>168</v>
      </c>
      <c r="B11" s="19" t="s">
        <v>0</v>
      </c>
      <c r="C11" s="18" t="s">
        <v>169</v>
      </c>
      <c r="D11" s="18" t="s">
        <v>170</v>
      </c>
      <c r="E11" s="18" t="s">
        <v>171</v>
      </c>
      <c r="F11" s="18" t="s">
        <v>172</v>
      </c>
      <c r="G11" s="18" t="s">
        <v>173</v>
      </c>
      <c r="H11" s="18" t="s">
        <v>174</v>
      </c>
      <c r="I11" s="18" t="s">
        <v>175</v>
      </c>
      <c r="K11" s="328"/>
      <c r="L11" s="20"/>
    </row>
    <row r="12" spans="1:12" s="92" customFormat="1" x14ac:dyDescent="0.25">
      <c r="A12" s="200" t="s">
        <v>22</v>
      </c>
      <c r="B12" s="170"/>
      <c r="C12" s="170"/>
      <c r="D12" s="171" t="s">
        <v>23</v>
      </c>
      <c r="E12" s="170"/>
      <c r="F12" s="172"/>
      <c r="G12" s="173"/>
      <c r="H12" s="173"/>
      <c r="I12" s="201">
        <f>SUM(I13:I14)</f>
        <v>15727.92</v>
      </c>
      <c r="J12" s="93"/>
      <c r="K12" s="329"/>
      <c r="L12" s="14"/>
    </row>
    <row r="13" spans="1:12" s="92" customFormat="1" x14ac:dyDescent="0.25">
      <c r="A13" s="202" t="s">
        <v>24</v>
      </c>
      <c r="B13" s="139" t="s">
        <v>25</v>
      </c>
      <c r="C13" s="139" t="s">
        <v>2</v>
      </c>
      <c r="D13" s="138" t="s">
        <v>26</v>
      </c>
      <c r="E13" s="139" t="s">
        <v>28</v>
      </c>
      <c r="F13" s="140">
        <v>24</v>
      </c>
      <c r="G13" s="187">
        <v>80.77</v>
      </c>
      <c r="H13" s="187">
        <f>TRUNC(G13+G13*$F$9,2)</f>
        <v>103.66</v>
      </c>
      <c r="I13" s="210">
        <f>TRUNC(F13*H13,2)</f>
        <v>2487.84</v>
      </c>
      <c r="J13" s="93"/>
      <c r="K13" s="329"/>
      <c r="L13" s="331"/>
    </row>
    <row r="14" spans="1:12" s="92" customFormat="1" x14ac:dyDescent="0.25">
      <c r="A14" s="202" t="s">
        <v>29</v>
      </c>
      <c r="B14" s="139">
        <v>90776</v>
      </c>
      <c r="C14" s="139" t="s">
        <v>2</v>
      </c>
      <c r="D14" s="138" t="s">
        <v>591</v>
      </c>
      <c r="E14" s="139" t="s">
        <v>28</v>
      </c>
      <c r="F14" s="140">
        <v>504</v>
      </c>
      <c r="G14" s="187">
        <v>20.47</v>
      </c>
      <c r="H14" s="187">
        <f>TRUNC(G14+G14*$F$9,2)</f>
        <v>26.27</v>
      </c>
      <c r="I14" s="210">
        <f>TRUNC(F14*H14,2)</f>
        <v>13240.08</v>
      </c>
      <c r="J14" s="93"/>
      <c r="K14" s="329"/>
      <c r="L14" s="21"/>
    </row>
    <row r="15" spans="1:12" x14ac:dyDescent="0.25">
      <c r="A15" s="204" t="s">
        <v>4</v>
      </c>
      <c r="B15" s="159"/>
      <c r="C15" s="159"/>
      <c r="D15" s="160" t="s">
        <v>43</v>
      </c>
      <c r="E15" s="159"/>
      <c r="F15" s="161"/>
      <c r="G15" s="164"/>
      <c r="H15" s="164"/>
      <c r="I15" s="208">
        <f>SUM(I16:I26)</f>
        <v>3704.07</v>
      </c>
      <c r="J15" s="8"/>
      <c r="K15" s="329"/>
      <c r="L15" s="21"/>
    </row>
    <row r="16" spans="1:12" x14ac:dyDescent="0.25">
      <c r="A16" s="205" t="s">
        <v>6</v>
      </c>
      <c r="B16" s="269" t="str">
        <f>COMPOSIÇÃO!C7</f>
        <v xml:space="preserve"> SDC01279 </v>
      </c>
      <c r="C16" s="269" t="s">
        <v>318</v>
      </c>
      <c r="D16" s="270" t="s">
        <v>594</v>
      </c>
      <c r="E16" s="269" t="s">
        <v>32</v>
      </c>
      <c r="F16" s="271">
        <v>4.12</v>
      </c>
      <c r="G16" s="162">
        <v>207.19</v>
      </c>
      <c r="H16" s="162">
        <f>TRUNC(G16+G16*$F$9,2)</f>
        <v>265.92</v>
      </c>
      <c r="I16" s="156">
        <f>TRUNC(F16*H16,2)</f>
        <v>1095.5899999999999</v>
      </c>
      <c r="J16" s="8"/>
      <c r="K16" s="329"/>
      <c r="L16" s="21"/>
    </row>
    <row r="17" spans="1:12" ht="24" x14ac:dyDescent="0.25">
      <c r="A17" s="202" t="s">
        <v>7</v>
      </c>
      <c r="B17" s="139" t="s">
        <v>30</v>
      </c>
      <c r="C17" s="139" t="s">
        <v>2</v>
      </c>
      <c r="D17" s="138" t="s">
        <v>31</v>
      </c>
      <c r="E17" s="139" t="s">
        <v>32</v>
      </c>
      <c r="F17" s="140">
        <v>1.49</v>
      </c>
      <c r="G17" s="155">
        <v>36.909999999999997</v>
      </c>
      <c r="H17" s="155">
        <f t="shared" ref="H17:H38" si="0">TRUNC(G17+G17*$F$9,2)</f>
        <v>47.37</v>
      </c>
      <c r="I17" s="156">
        <f t="shared" ref="I17:I26" si="1">TRUNC(F17*H17,2)</f>
        <v>70.58</v>
      </c>
      <c r="J17" s="8"/>
      <c r="K17" s="329"/>
      <c r="L17" s="21"/>
    </row>
    <row r="18" spans="1:12" ht="24" x14ac:dyDescent="0.25">
      <c r="A18" s="202" t="s">
        <v>8</v>
      </c>
      <c r="B18" s="139" t="s">
        <v>33</v>
      </c>
      <c r="C18" s="139" t="s">
        <v>2</v>
      </c>
      <c r="D18" s="138" t="s">
        <v>34</v>
      </c>
      <c r="E18" s="139" t="s">
        <v>35</v>
      </c>
      <c r="F18" s="140">
        <v>19.100000000000001</v>
      </c>
      <c r="G18" s="155">
        <v>14.64</v>
      </c>
      <c r="H18" s="155">
        <f t="shared" si="0"/>
        <v>18.79</v>
      </c>
      <c r="I18" s="156">
        <f t="shared" si="1"/>
        <v>358.88</v>
      </c>
      <c r="J18" s="8"/>
      <c r="K18" s="329"/>
      <c r="L18" s="21"/>
    </row>
    <row r="19" spans="1:12" ht="24.95" customHeight="1" x14ac:dyDescent="0.25">
      <c r="A19" s="202" t="s">
        <v>9</v>
      </c>
      <c r="B19" s="139" t="s">
        <v>36</v>
      </c>
      <c r="C19" s="139" t="s">
        <v>2</v>
      </c>
      <c r="D19" s="138" t="s">
        <v>37</v>
      </c>
      <c r="E19" s="139" t="s">
        <v>35</v>
      </c>
      <c r="F19" s="140">
        <v>121.75</v>
      </c>
      <c r="G19" s="155">
        <v>4.92</v>
      </c>
      <c r="H19" s="155">
        <f t="shared" si="0"/>
        <v>6.31</v>
      </c>
      <c r="I19" s="156">
        <f t="shared" si="1"/>
        <v>768.24</v>
      </c>
      <c r="J19" s="8"/>
      <c r="K19" s="329"/>
      <c r="L19" s="21"/>
    </row>
    <row r="20" spans="1:12" ht="24" x14ac:dyDescent="0.25">
      <c r="A20" s="206" t="s">
        <v>10</v>
      </c>
      <c r="B20" s="139">
        <v>97647</v>
      </c>
      <c r="C20" s="139" t="s">
        <v>2</v>
      </c>
      <c r="D20" s="138" t="s">
        <v>38</v>
      </c>
      <c r="E20" s="139" t="s">
        <v>35</v>
      </c>
      <c r="F20" s="154">
        <v>184.84800000000001</v>
      </c>
      <c r="G20" s="157">
        <v>2.2799999999999998</v>
      </c>
      <c r="H20" s="155">
        <f t="shared" si="0"/>
        <v>2.92</v>
      </c>
      <c r="I20" s="156">
        <f t="shared" si="1"/>
        <v>539.75</v>
      </c>
      <c r="J20" s="8"/>
      <c r="K20" s="329"/>
      <c r="L20" s="21"/>
    </row>
    <row r="21" spans="1:12" s="158" customFormat="1" ht="15.75" customHeight="1" x14ac:dyDescent="0.25">
      <c r="A21" s="206" t="s">
        <v>11</v>
      </c>
      <c r="B21" s="139">
        <v>97645</v>
      </c>
      <c r="C21" s="139" t="s">
        <v>2</v>
      </c>
      <c r="D21" s="138" t="s">
        <v>263</v>
      </c>
      <c r="E21" s="139" t="s">
        <v>35</v>
      </c>
      <c r="F21" s="154">
        <v>2.8</v>
      </c>
      <c r="G21" s="157">
        <v>17.53</v>
      </c>
      <c r="H21" s="155">
        <f t="shared" si="0"/>
        <v>22.49</v>
      </c>
      <c r="I21" s="156">
        <f t="shared" si="1"/>
        <v>62.97</v>
      </c>
      <c r="K21" s="329"/>
      <c r="L21" s="130"/>
    </row>
    <row r="22" spans="1:12" s="158" customFormat="1" ht="15" customHeight="1" x14ac:dyDescent="0.25">
      <c r="A22" s="206" t="s">
        <v>12</v>
      </c>
      <c r="B22" s="139" t="s">
        <v>39</v>
      </c>
      <c r="C22" s="139" t="s">
        <v>2</v>
      </c>
      <c r="D22" s="138" t="s">
        <v>40</v>
      </c>
      <c r="E22" s="139" t="s">
        <v>35</v>
      </c>
      <c r="F22" s="154">
        <v>3.36</v>
      </c>
      <c r="G22" s="157">
        <v>5.95</v>
      </c>
      <c r="H22" s="155">
        <f t="shared" si="0"/>
        <v>7.63</v>
      </c>
      <c r="I22" s="156">
        <f t="shared" si="1"/>
        <v>25.63</v>
      </c>
      <c r="K22" s="329"/>
      <c r="L22" s="130"/>
    </row>
    <row r="23" spans="1:12" ht="24.95" customHeight="1" x14ac:dyDescent="0.25">
      <c r="A23" s="206" t="s">
        <v>257</v>
      </c>
      <c r="B23" s="139" t="s">
        <v>41</v>
      </c>
      <c r="C23" s="139" t="s">
        <v>2</v>
      </c>
      <c r="D23" s="138" t="s">
        <v>42</v>
      </c>
      <c r="E23" s="139" t="s">
        <v>35</v>
      </c>
      <c r="F23" s="154">
        <v>24.64</v>
      </c>
      <c r="G23" s="157">
        <v>1.06</v>
      </c>
      <c r="H23" s="155">
        <f t="shared" si="0"/>
        <v>1.36</v>
      </c>
      <c r="I23" s="156">
        <f t="shared" si="1"/>
        <v>33.51</v>
      </c>
      <c r="K23" s="329"/>
      <c r="L23" s="21"/>
    </row>
    <row r="24" spans="1:12" s="147" customFormat="1" x14ac:dyDescent="0.25">
      <c r="A24" s="206" t="s">
        <v>262</v>
      </c>
      <c r="B24" s="139">
        <v>97663</v>
      </c>
      <c r="C24" s="139" t="s">
        <v>2</v>
      </c>
      <c r="D24" s="138" t="s">
        <v>255</v>
      </c>
      <c r="E24" s="139" t="s">
        <v>256</v>
      </c>
      <c r="F24" s="154">
        <v>2</v>
      </c>
      <c r="G24" s="157">
        <v>8.0299999999999994</v>
      </c>
      <c r="H24" s="155">
        <f t="shared" si="0"/>
        <v>10.3</v>
      </c>
      <c r="I24" s="156">
        <f t="shared" si="1"/>
        <v>20.6</v>
      </c>
      <c r="K24" s="329"/>
      <c r="L24" s="148"/>
    </row>
    <row r="25" spans="1:12" s="147" customFormat="1" x14ac:dyDescent="0.25">
      <c r="A25" s="206" t="s">
        <v>270</v>
      </c>
      <c r="B25" s="139">
        <v>72897</v>
      </c>
      <c r="C25" s="139" t="s">
        <v>2</v>
      </c>
      <c r="D25" s="138" t="s">
        <v>166</v>
      </c>
      <c r="E25" s="139" t="s">
        <v>32</v>
      </c>
      <c r="F25" s="152">
        <v>17.61</v>
      </c>
      <c r="G25" s="169">
        <v>17.190000000000001</v>
      </c>
      <c r="H25" s="155">
        <f t="shared" si="0"/>
        <v>22.06</v>
      </c>
      <c r="I25" s="156">
        <f t="shared" si="1"/>
        <v>388.47</v>
      </c>
      <c r="K25" s="329"/>
      <c r="L25" s="148"/>
    </row>
    <row r="26" spans="1:12" s="147" customFormat="1" ht="24" x14ac:dyDescent="0.25">
      <c r="A26" s="206" t="s">
        <v>271</v>
      </c>
      <c r="B26" s="139">
        <v>97914</v>
      </c>
      <c r="C26" s="139" t="s">
        <v>2</v>
      </c>
      <c r="D26" s="138" t="s">
        <v>272</v>
      </c>
      <c r="E26" s="139" t="s">
        <v>234</v>
      </c>
      <c r="F26" s="138">
        <v>176.09</v>
      </c>
      <c r="G26" s="169">
        <v>1.51</v>
      </c>
      <c r="H26" s="155">
        <f t="shared" si="0"/>
        <v>1.93</v>
      </c>
      <c r="I26" s="156">
        <f t="shared" si="1"/>
        <v>339.85</v>
      </c>
      <c r="K26" s="329"/>
      <c r="L26" s="148"/>
    </row>
    <row r="27" spans="1:12" x14ac:dyDescent="0.25">
      <c r="A27" s="207" t="s">
        <v>5</v>
      </c>
      <c r="B27" s="159"/>
      <c r="C27" s="159"/>
      <c r="D27" s="160" t="s">
        <v>253</v>
      </c>
      <c r="E27" s="159"/>
      <c r="F27" s="161"/>
      <c r="G27" s="168"/>
      <c r="H27" s="137"/>
      <c r="I27" s="208">
        <f>SUM(I28:I33)</f>
        <v>20195.670000000002</v>
      </c>
      <c r="K27" s="329"/>
      <c r="L27" s="21"/>
    </row>
    <row r="28" spans="1:12" x14ac:dyDescent="0.25">
      <c r="A28" s="206" t="s">
        <v>13</v>
      </c>
      <c r="B28" s="139" t="s">
        <v>44</v>
      </c>
      <c r="C28" s="139" t="s">
        <v>2</v>
      </c>
      <c r="D28" s="138" t="s">
        <v>219</v>
      </c>
      <c r="E28" s="139" t="s">
        <v>35</v>
      </c>
      <c r="F28" s="140">
        <v>3.12</v>
      </c>
      <c r="G28" s="169">
        <v>316.88</v>
      </c>
      <c r="H28" s="155">
        <f t="shared" si="0"/>
        <v>406.71</v>
      </c>
      <c r="I28" s="156">
        <f t="shared" ref="I28" si="2">TRUNC(F28*H28,2)</f>
        <v>1268.93</v>
      </c>
      <c r="K28" s="329"/>
      <c r="L28" s="21"/>
    </row>
    <row r="29" spans="1:12" ht="24" x14ac:dyDescent="0.25">
      <c r="A29" s="206" t="s">
        <v>265</v>
      </c>
      <c r="B29" s="139">
        <v>93208</v>
      </c>
      <c r="C29" s="139" t="s">
        <v>2</v>
      </c>
      <c r="D29" s="138" t="s">
        <v>227</v>
      </c>
      <c r="E29" s="139" t="s">
        <v>35</v>
      </c>
      <c r="F29" s="163">
        <v>12</v>
      </c>
      <c r="G29" s="169">
        <v>451.28</v>
      </c>
      <c r="H29" s="155">
        <f t="shared" si="0"/>
        <v>579.21</v>
      </c>
      <c r="I29" s="156">
        <f t="shared" ref="I29:I33" si="3">TRUNC(F29*H29,2)</f>
        <v>6950.52</v>
      </c>
      <c r="K29" s="329"/>
      <c r="L29" s="21"/>
    </row>
    <row r="30" spans="1:12" ht="24" x14ac:dyDescent="0.25">
      <c r="A30" s="206" t="s">
        <v>266</v>
      </c>
      <c r="B30" s="139">
        <v>93210</v>
      </c>
      <c r="C30" s="139" t="s">
        <v>2</v>
      </c>
      <c r="D30" s="138" t="s">
        <v>228</v>
      </c>
      <c r="E30" s="139" t="s">
        <v>35</v>
      </c>
      <c r="F30" s="163">
        <v>12</v>
      </c>
      <c r="G30" s="169">
        <v>337.37</v>
      </c>
      <c r="H30" s="155">
        <f t="shared" si="0"/>
        <v>433.01</v>
      </c>
      <c r="I30" s="156">
        <f t="shared" si="3"/>
        <v>5196.12</v>
      </c>
      <c r="K30" s="329"/>
      <c r="L30" s="21"/>
    </row>
    <row r="31" spans="1:12" ht="24" x14ac:dyDescent="0.25">
      <c r="A31" s="206" t="s">
        <v>268</v>
      </c>
      <c r="B31" s="139" t="s">
        <v>229</v>
      </c>
      <c r="C31" s="139" t="s">
        <v>2</v>
      </c>
      <c r="D31" s="138" t="s">
        <v>230</v>
      </c>
      <c r="E31" s="139" t="s">
        <v>35</v>
      </c>
      <c r="F31" s="138">
        <v>52.34</v>
      </c>
      <c r="G31" s="169">
        <v>7.68</v>
      </c>
      <c r="H31" s="155">
        <f t="shared" si="0"/>
        <v>9.85</v>
      </c>
      <c r="I31" s="156">
        <f t="shared" si="3"/>
        <v>515.54</v>
      </c>
      <c r="K31" s="329"/>
      <c r="L31" s="21"/>
    </row>
    <row r="32" spans="1:12" x14ac:dyDescent="0.25">
      <c r="A32" s="206" t="s">
        <v>267</v>
      </c>
      <c r="B32" s="139">
        <v>41598</v>
      </c>
      <c r="C32" s="139" t="s">
        <v>2</v>
      </c>
      <c r="D32" s="138" t="s">
        <v>231</v>
      </c>
      <c r="E32" s="139" t="s">
        <v>98</v>
      </c>
      <c r="F32" s="163">
        <v>1</v>
      </c>
      <c r="G32" s="169">
        <v>1339.19</v>
      </c>
      <c r="H32" s="155">
        <f t="shared" si="0"/>
        <v>1718.85</v>
      </c>
      <c r="I32" s="156">
        <f t="shared" si="3"/>
        <v>1718.85</v>
      </c>
      <c r="K32" s="329"/>
      <c r="L32" s="21"/>
    </row>
    <row r="33" spans="1:12" ht="24" x14ac:dyDescent="0.25">
      <c r="A33" s="206" t="s">
        <v>269</v>
      </c>
      <c r="B33" s="139" t="s">
        <v>232</v>
      </c>
      <c r="C33" s="139" t="s">
        <v>2</v>
      </c>
      <c r="D33" s="138" t="s">
        <v>233</v>
      </c>
      <c r="E33" s="139" t="s">
        <v>35</v>
      </c>
      <c r="F33" s="163">
        <v>74.239999999999995</v>
      </c>
      <c r="G33" s="169">
        <v>47.71</v>
      </c>
      <c r="H33" s="155">
        <f t="shared" si="0"/>
        <v>61.23</v>
      </c>
      <c r="I33" s="156">
        <f t="shared" si="3"/>
        <v>4545.71</v>
      </c>
      <c r="K33" s="329"/>
      <c r="L33" s="21"/>
    </row>
    <row r="34" spans="1:12" x14ac:dyDescent="0.25">
      <c r="A34" s="207" t="s">
        <v>45</v>
      </c>
      <c r="B34" s="159"/>
      <c r="C34" s="159"/>
      <c r="D34" s="160" t="s">
        <v>264</v>
      </c>
      <c r="E34" s="159"/>
      <c r="F34" s="161"/>
      <c r="G34" s="137"/>
      <c r="H34" s="137"/>
      <c r="I34" s="208">
        <f>SUM(I35:I39)</f>
        <v>22405.43</v>
      </c>
      <c r="K34" s="329"/>
      <c r="L34" s="21"/>
    </row>
    <row r="35" spans="1:12" ht="24" x14ac:dyDescent="0.25">
      <c r="A35" s="202" t="s">
        <v>46</v>
      </c>
      <c r="B35" s="153">
        <v>96523</v>
      </c>
      <c r="C35" s="153" t="s">
        <v>2</v>
      </c>
      <c r="D35" s="152" t="s">
        <v>274</v>
      </c>
      <c r="E35" s="153" t="s">
        <v>32</v>
      </c>
      <c r="F35" s="154">
        <v>8</v>
      </c>
      <c r="G35" s="169">
        <v>64.099999999999994</v>
      </c>
      <c r="H35" s="155">
        <v>100.89</v>
      </c>
      <c r="I35" s="156">
        <f t="shared" ref="I35" si="4">TRUNC(F35*H35,2)</f>
        <v>807.12</v>
      </c>
      <c r="K35" s="329"/>
      <c r="L35" s="21"/>
    </row>
    <row r="36" spans="1:12" ht="20.25" customHeight="1" x14ac:dyDescent="0.25">
      <c r="A36" s="206" t="s">
        <v>47</v>
      </c>
      <c r="B36" s="139">
        <v>96527</v>
      </c>
      <c r="C36" s="139" t="s">
        <v>2</v>
      </c>
      <c r="D36" s="138" t="s">
        <v>273</v>
      </c>
      <c r="E36" s="139" t="s">
        <v>32</v>
      </c>
      <c r="F36" s="140">
        <v>2.76</v>
      </c>
      <c r="G36" s="187">
        <v>84.21</v>
      </c>
      <c r="H36" s="155">
        <v>84.88</v>
      </c>
      <c r="I36" s="156">
        <f t="shared" ref="I36:I38" si="5">TRUNC(F36*H36,2)</f>
        <v>234.26</v>
      </c>
      <c r="K36" s="329"/>
      <c r="L36" s="21"/>
    </row>
    <row r="37" spans="1:12" ht="15.75" customHeight="1" x14ac:dyDescent="0.25">
      <c r="A37" s="206" t="s">
        <v>275</v>
      </c>
      <c r="B37" s="139">
        <v>93382</v>
      </c>
      <c r="C37" s="139" t="s">
        <v>2</v>
      </c>
      <c r="D37" s="138" t="s">
        <v>512</v>
      </c>
      <c r="E37" s="139" t="s">
        <v>32</v>
      </c>
      <c r="F37" s="140">
        <v>3.2</v>
      </c>
      <c r="G37" s="187">
        <v>61.12</v>
      </c>
      <c r="H37" s="155">
        <f t="shared" si="0"/>
        <v>78.44</v>
      </c>
      <c r="I37" s="156">
        <f t="shared" si="5"/>
        <v>251</v>
      </c>
      <c r="K37" s="329"/>
      <c r="L37" s="21"/>
    </row>
    <row r="38" spans="1:12" s="92" customFormat="1" ht="24" x14ac:dyDescent="0.25">
      <c r="A38" s="206" t="s">
        <v>276</v>
      </c>
      <c r="B38" s="139" t="s">
        <v>235</v>
      </c>
      <c r="C38" s="139" t="s">
        <v>2</v>
      </c>
      <c r="D38" s="138" t="s">
        <v>236</v>
      </c>
      <c r="E38" s="139" t="s">
        <v>35</v>
      </c>
      <c r="F38" s="163">
        <v>6.6</v>
      </c>
      <c r="G38" s="187">
        <v>4.1100000000000003</v>
      </c>
      <c r="H38" s="155">
        <f t="shared" si="0"/>
        <v>5.27</v>
      </c>
      <c r="I38" s="185">
        <f t="shared" si="5"/>
        <v>34.78</v>
      </c>
      <c r="K38" s="329"/>
      <c r="L38" s="21"/>
    </row>
    <row r="39" spans="1:12" ht="24" x14ac:dyDescent="0.25">
      <c r="A39" s="206" t="s">
        <v>277</v>
      </c>
      <c r="B39" s="139">
        <v>94319</v>
      </c>
      <c r="C39" s="139" t="s">
        <v>2</v>
      </c>
      <c r="D39" s="138" t="s">
        <v>278</v>
      </c>
      <c r="E39" s="139" t="s">
        <v>32</v>
      </c>
      <c r="F39" s="138">
        <v>23.08</v>
      </c>
      <c r="G39" s="187">
        <v>711.55</v>
      </c>
      <c r="H39" s="155">
        <f t="shared" ref="H39:H76" si="6">TRUNC(G39+G39*$F$9,2)</f>
        <v>913.27</v>
      </c>
      <c r="I39" s="156">
        <f t="shared" ref="I39" si="7">TRUNC(F39*H39,2)</f>
        <v>21078.27</v>
      </c>
      <c r="K39" s="329"/>
      <c r="L39" s="21"/>
    </row>
    <row r="40" spans="1:12" x14ac:dyDescent="0.25">
      <c r="A40" s="209">
        <v>5</v>
      </c>
      <c r="B40" s="159"/>
      <c r="C40" s="159"/>
      <c r="D40" s="160" t="s">
        <v>237</v>
      </c>
      <c r="E40" s="159"/>
      <c r="F40" s="161"/>
      <c r="G40" s="164"/>
      <c r="H40" s="164"/>
      <c r="I40" s="208">
        <f>SUM(I41:I47)</f>
        <v>8080.2800000000007</v>
      </c>
      <c r="K40" s="329"/>
      <c r="L40" s="21"/>
    </row>
    <row r="41" spans="1:12" ht="24" x14ac:dyDescent="0.25">
      <c r="A41" s="206" t="s">
        <v>48</v>
      </c>
      <c r="B41" s="139">
        <v>96619</v>
      </c>
      <c r="C41" s="139" t="s">
        <v>2</v>
      </c>
      <c r="D41" s="138" t="s">
        <v>835</v>
      </c>
      <c r="E41" s="139" t="s">
        <v>32</v>
      </c>
      <c r="F41" s="140">
        <v>0.67</v>
      </c>
      <c r="G41" s="187">
        <v>20.84</v>
      </c>
      <c r="H41" s="155">
        <f t="shared" si="6"/>
        <v>26.74</v>
      </c>
      <c r="I41" s="210">
        <f t="shared" ref="I41:I58" si="8">TRUNC(F41*H41,2)</f>
        <v>17.91</v>
      </c>
      <c r="K41" s="329"/>
      <c r="L41" s="21"/>
    </row>
    <row r="42" spans="1:12" ht="15.75" customHeight="1" x14ac:dyDescent="0.25">
      <c r="A42" s="206" t="s">
        <v>49</v>
      </c>
      <c r="B42" s="139">
        <v>5970</v>
      </c>
      <c r="C42" s="139" t="s">
        <v>2</v>
      </c>
      <c r="D42" s="138" t="s">
        <v>50</v>
      </c>
      <c r="E42" s="139" t="s">
        <v>35</v>
      </c>
      <c r="F42" s="140">
        <v>42.88</v>
      </c>
      <c r="G42" s="187">
        <v>47.4</v>
      </c>
      <c r="H42" s="155">
        <f t="shared" si="6"/>
        <v>60.83</v>
      </c>
      <c r="I42" s="210">
        <f t="shared" si="8"/>
        <v>2608.39</v>
      </c>
      <c r="K42" s="329"/>
      <c r="L42" s="21"/>
    </row>
    <row r="43" spans="1:12" ht="24" x14ac:dyDescent="0.25">
      <c r="A43" s="206" t="s">
        <v>51</v>
      </c>
      <c r="B43" s="139">
        <v>94965</v>
      </c>
      <c r="C43" s="139" t="s">
        <v>2</v>
      </c>
      <c r="D43" s="138" t="s">
        <v>301</v>
      </c>
      <c r="E43" s="139" t="s">
        <v>32</v>
      </c>
      <c r="F43" s="140">
        <v>5.14</v>
      </c>
      <c r="G43" s="187">
        <v>323.94</v>
      </c>
      <c r="H43" s="155">
        <f t="shared" si="6"/>
        <v>415.77</v>
      </c>
      <c r="I43" s="210">
        <f t="shared" si="8"/>
        <v>2137.0500000000002</v>
      </c>
      <c r="K43" s="329"/>
      <c r="L43" s="21"/>
    </row>
    <row r="44" spans="1:12" ht="15.75" customHeight="1" x14ac:dyDescent="0.25">
      <c r="A44" s="206" t="s">
        <v>52</v>
      </c>
      <c r="B44" s="139" t="s">
        <v>53</v>
      </c>
      <c r="C44" s="139" t="s">
        <v>2</v>
      </c>
      <c r="D44" s="138" t="s">
        <v>54</v>
      </c>
      <c r="E44" s="139" t="s">
        <v>32</v>
      </c>
      <c r="F44" s="140">
        <v>5.14</v>
      </c>
      <c r="G44" s="187">
        <v>93.02</v>
      </c>
      <c r="H44" s="155">
        <f t="shared" si="6"/>
        <v>119.39</v>
      </c>
      <c r="I44" s="210">
        <f t="shared" si="8"/>
        <v>613.66</v>
      </c>
      <c r="K44" s="329"/>
      <c r="L44" s="21"/>
    </row>
    <row r="45" spans="1:12" ht="24" x14ac:dyDescent="0.25">
      <c r="A45" s="206" t="s">
        <v>55</v>
      </c>
      <c r="B45" s="153" t="s">
        <v>56</v>
      </c>
      <c r="C45" s="153" t="s">
        <v>2</v>
      </c>
      <c r="D45" s="152" t="s">
        <v>279</v>
      </c>
      <c r="E45" s="153" t="s">
        <v>57</v>
      </c>
      <c r="F45" s="154">
        <v>33.29</v>
      </c>
      <c r="G45" s="187">
        <v>11</v>
      </c>
      <c r="H45" s="155">
        <f t="shared" si="6"/>
        <v>14.11</v>
      </c>
      <c r="I45" s="210">
        <f t="shared" si="8"/>
        <v>469.72</v>
      </c>
      <c r="K45" s="329"/>
      <c r="L45" s="21"/>
    </row>
    <row r="46" spans="1:12" ht="24" x14ac:dyDescent="0.25">
      <c r="A46" s="206" t="s">
        <v>58</v>
      </c>
      <c r="B46" s="153" t="s">
        <v>59</v>
      </c>
      <c r="C46" s="153" t="s">
        <v>2</v>
      </c>
      <c r="D46" s="152" t="s">
        <v>280</v>
      </c>
      <c r="E46" s="153" t="s">
        <v>57</v>
      </c>
      <c r="F46" s="154">
        <v>127.54</v>
      </c>
      <c r="G46" s="187">
        <v>9.5399999999999991</v>
      </c>
      <c r="H46" s="155">
        <f t="shared" si="6"/>
        <v>12.24</v>
      </c>
      <c r="I46" s="210">
        <f t="shared" si="8"/>
        <v>1561.08</v>
      </c>
      <c r="K46" s="329"/>
      <c r="L46" s="21"/>
    </row>
    <row r="47" spans="1:12" ht="39.950000000000003" customHeight="1" x14ac:dyDescent="0.25">
      <c r="A47" s="206" t="s">
        <v>60</v>
      </c>
      <c r="B47" s="153" t="s">
        <v>61</v>
      </c>
      <c r="C47" s="153" t="s">
        <v>2</v>
      </c>
      <c r="D47" s="152" t="s">
        <v>281</v>
      </c>
      <c r="E47" s="153" t="s">
        <v>57</v>
      </c>
      <c r="F47" s="154">
        <v>70.489999999999995</v>
      </c>
      <c r="G47" s="187">
        <v>7.44</v>
      </c>
      <c r="H47" s="155">
        <f t="shared" si="6"/>
        <v>9.5399999999999991</v>
      </c>
      <c r="I47" s="210">
        <f t="shared" si="8"/>
        <v>672.47</v>
      </c>
      <c r="K47" s="329"/>
      <c r="L47" s="21"/>
    </row>
    <row r="48" spans="1:12" s="3" customFormat="1" x14ac:dyDescent="0.25">
      <c r="A48" s="207" t="s">
        <v>62</v>
      </c>
      <c r="B48" s="159"/>
      <c r="C48" s="159"/>
      <c r="D48" s="160" t="s">
        <v>238</v>
      </c>
      <c r="E48" s="159"/>
      <c r="F48" s="161"/>
      <c r="G48" s="164"/>
      <c r="H48" s="164"/>
      <c r="I48" s="208">
        <f>SUM(I49:I55)</f>
        <v>12039.119999999999</v>
      </c>
      <c r="K48" s="329"/>
      <c r="L48" s="21"/>
    </row>
    <row r="49" spans="1:12" s="4" customFormat="1" ht="24.95" customHeight="1" x14ac:dyDescent="0.25">
      <c r="A49" s="206" t="s">
        <v>63</v>
      </c>
      <c r="B49" s="139" t="s">
        <v>64</v>
      </c>
      <c r="C49" s="139" t="s">
        <v>2</v>
      </c>
      <c r="D49" s="138" t="s">
        <v>65</v>
      </c>
      <c r="E49" s="139" t="s">
        <v>35</v>
      </c>
      <c r="F49" s="140">
        <v>59.86</v>
      </c>
      <c r="G49" s="187">
        <v>88.11</v>
      </c>
      <c r="H49" s="155">
        <f t="shared" si="6"/>
        <v>113.08</v>
      </c>
      <c r="I49" s="210">
        <f t="shared" si="8"/>
        <v>6768.96</v>
      </c>
      <c r="K49" s="329"/>
      <c r="L49" s="21"/>
    </row>
    <row r="50" spans="1:12" ht="39.950000000000003" customHeight="1" x14ac:dyDescent="0.25">
      <c r="A50" s="206" t="s">
        <v>66</v>
      </c>
      <c r="B50" s="139" t="s">
        <v>67</v>
      </c>
      <c r="C50" s="139" t="s">
        <v>2</v>
      </c>
      <c r="D50" s="138" t="s">
        <v>68</v>
      </c>
      <c r="E50" s="139" t="s">
        <v>57</v>
      </c>
      <c r="F50" s="140">
        <v>69.41</v>
      </c>
      <c r="G50" s="187">
        <v>11.06</v>
      </c>
      <c r="H50" s="155">
        <f t="shared" si="6"/>
        <v>14.19</v>
      </c>
      <c r="I50" s="210">
        <f t="shared" si="8"/>
        <v>984.92</v>
      </c>
      <c r="K50" s="329"/>
      <c r="L50" s="21"/>
    </row>
    <row r="51" spans="1:12" ht="36" x14ac:dyDescent="0.25">
      <c r="A51" s="206" t="s">
        <v>69</v>
      </c>
      <c r="B51" s="139" t="s">
        <v>61</v>
      </c>
      <c r="C51" s="139" t="s">
        <v>2</v>
      </c>
      <c r="D51" s="138" t="s">
        <v>283</v>
      </c>
      <c r="E51" s="139" t="s">
        <v>57</v>
      </c>
      <c r="F51" s="140">
        <v>14.52</v>
      </c>
      <c r="G51" s="187">
        <v>7.44</v>
      </c>
      <c r="H51" s="155">
        <f t="shared" si="6"/>
        <v>9.5399999999999991</v>
      </c>
      <c r="I51" s="210">
        <f t="shared" si="8"/>
        <v>138.52000000000001</v>
      </c>
      <c r="K51" s="329"/>
      <c r="L51" s="21"/>
    </row>
    <row r="52" spans="1:12" ht="36" x14ac:dyDescent="0.25">
      <c r="A52" s="206" t="s">
        <v>71</v>
      </c>
      <c r="B52" s="139">
        <v>92777</v>
      </c>
      <c r="C52" s="139" t="s">
        <v>2</v>
      </c>
      <c r="D52" s="138" t="s">
        <v>284</v>
      </c>
      <c r="E52" s="139" t="s">
        <v>57</v>
      </c>
      <c r="F52" s="140">
        <v>46.8</v>
      </c>
      <c r="G52" s="187">
        <v>9.17</v>
      </c>
      <c r="H52" s="155">
        <f t="shared" si="6"/>
        <v>11.76</v>
      </c>
      <c r="I52" s="210">
        <f t="shared" si="8"/>
        <v>550.36</v>
      </c>
      <c r="K52" s="329"/>
      <c r="L52" s="21"/>
    </row>
    <row r="53" spans="1:12" ht="36" x14ac:dyDescent="0.25">
      <c r="A53" s="206" t="s">
        <v>72</v>
      </c>
      <c r="B53" s="139">
        <v>92778</v>
      </c>
      <c r="C53" s="139" t="s">
        <v>2</v>
      </c>
      <c r="D53" s="138" t="s">
        <v>70</v>
      </c>
      <c r="E53" s="139" t="s">
        <v>57</v>
      </c>
      <c r="F53" s="140">
        <v>119.36</v>
      </c>
      <c r="G53" s="187">
        <v>7.4450000000000003</v>
      </c>
      <c r="H53" s="155">
        <f t="shared" si="6"/>
        <v>9.5500000000000007</v>
      </c>
      <c r="I53" s="210">
        <f t="shared" si="8"/>
        <v>1139.8800000000001</v>
      </c>
      <c r="K53" s="329"/>
      <c r="L53" s="14"/>
    </row>
    <row r="54" spans="1:12" ht="24" x14ac:dyDescent="0.25">
      <c r="A54" s="206" t="s">
        <v>73</v>
      </c>
      <c r="B54" s="139">
        <v>94965</v>
      </c>
      <c r="C54" s="139" t="s">
        <v>2</v>
      </c>
      <c r="D54" s="138" t="s">
        <v>301</v>
      </c>
      <c r="E54" s="139" t="s">
        <v>32</v>
      </c>
      <c r="F54" s="140">
        <v>4.09</v>
      </c>
      <c r="G54" s="187">
        <v>323.94</v>
      </c>
      <c r="H54" s="155">
        <f t="shared" si="6"/>
        <v>415.77</v>
      </c>
      <c r="I54" s="210">
        <f t="shared" si="8"/>
        <v>1700.49</v>
      </c>
      <c r="K54" s="329"/>
      <c r="L54" s="14"/>
    </row>
    <row r="55" spans="1:12" ht="24" x14ac:dyDescent="0.25">
      <c r="A55" s="206" t="s">
        <v>282</v>
      </c>
      <c r="B55" s="139">
        <v>92873</v>
      </c>
      <c r="C55" s="139" t="s">
        <v>2</v>
      </c>
      <c r="D55" s="138" t="s">
        <v>302</v>
      </c>
      <c r="E55" s="139" t="s">
        <v>32</v>
      </c>
      <c r="F55" s="138">
        <v>4.09</v>
      </c>
      <c r="G55" s="187">
        <v>144.02000000000001</v>
      </c>
      <c r="H55" s="155">
        <f t="shared" si="6"/>
        <v>184.84</v>
      </c>
      <c r="I55" s="210">
        <f t="shared" si="8"/>
        <v>755.99</v>
      </c>
      <c r="K55" s="329"/>
      <c r="L55" s="14"/>
    </row>
    <row r="56" spans="1:12" x14ac:dyDescent="0.25">
      <c r="A56" s="207" t="s">
        <v>75</v>
      </c>
      <c r="B56" s="159"/>
      <c r="C56" s="159"/>
      <c r="D56" s="160" t="s">
        <v>76</v>
      </c>
      <c r="E56" s="159"/>
      <c r="F56" s="161"/>
      <c r="G56" s="164"/>
      <c r="H56" s="164"/>
      <c r="I56" s="208">
        <f>SUM(I57:I58)</f>
        <v>2167.35</v>
      </c>
      <c r="K56" s="329"/>
      <c r="L56" s="14"/>
    </row>
    <row r="57" spans="1:12" ht="24.95" customHeight="1" x14ac:dyDescent="0.25">
      <c r="A57" s="202" t="s">
        <v>77</v>
      </c>
      <c r="B57" s="153" t="s">
        <v>78</v>
      </c>
      <c r="C57" s="153" t="s">
        <v>2</v>
      </c>
      <c r="D57" s="138" t="s">
        <v>79</v>
      </c>
      <c r="E57" s="139" t="s">
        <v>35</v>
      </c>
      <c r="F57" s="140">
        <v>21.18</v>
      </c>
      <c r="G57" s="187">
        <v>9.32</v>
      </c>
      <c r="H57" s="155">
        <f t="shared" si="6"/>
        <v>11.96</v>
      </c>
      <c r="I57" s="210">
        <f t="shared" si="8"/>
        <v>253.31</v>
      </c>
      <c r="K57" s="329"/>
      <c r="L57" s="14"/>
    </row>
    <row r="58" spans="1:12" ht="24.95" customHeight="1" x14ac:dyDescent="0.25">
      <c r="A58" s="202" t="s">
        <v>80</v>
      </c>
      <c r="B58" s="153">
        <v>98560</v>
      </c>
      <c r="C58" s="153" t="s">
        <v>2</v>
      </c>
      <c r="D58" s="138" t="s">
        <v>303</v>
      </c>
      <c r="E58" s="139" t="s">
        <v>35</v>
      </c>
      <c r="F58" s="140">
        <v>46.3</v>
      </c>
      <c r="G58" s="187">
        <v>32.21</v>
      </c>
      <c r="H58" s="155">
        <f t="shared" si="6"/>
        <v>41.34</v>
      </c>
      <c r="I58" s="210">
        <f t="shared" si="8"/>
        <v>1914.04</v>
      </c>
      <c r="K58" s="329"/>
      <c r="L58" s="14"/>
    </row>
    <row r="59" spans="1:12" x14ac:dyDescent="0.25">
      <c r="A59" s="207" t="s">
        <v>81</v>
      </c>
      <c r="B59" s="182"/>
      <c r="C59" s="182"/>
      <c r="D59" s="160" t="s">
        <v>82</v>
      </c>
      <c r="E59" s="188"/>
      <c r="F59" s="189"/>
      <c r="G59" s="164"/>
      <c r="H59" s="164"/>
      <c r="I59" s="208">
        <f>SUM(I60:I66)</f>
        <v>13925.17</v>
      </c>
      <c r="K59" s="329"/>
      <c r="L59" s="14"/>
    </row>
    <row r="60" spans="1:12" ht="39.950000000000003" customHeight="1" x14ac:dyDescent="0.25">
      <c r="A60" s="202" t="s">
        <v>83</v>
      </c>
      <c r="B60" s="153" t="s">
        <v>85</v>
      </c>
      <c r="C60" s="153" t="s">
        <v>2</v>
      </c>
      <c r="D60" s="138" t="s">
        <v>223</v>
      </c>
      <c r="E60" s="139" t="s">
        <v>35</v>
      </c>
      <c r="F60" s="140">
        <v>82.62</v>
      </c>
      <c r="G60" s="187">
        <v>95.71</v>
      </c>
      <c r="H60" s="155">
        <f t="shared" si="6"/>
        <v>122.84</v>
      </c>
      <c r="I60" s="210">
        <f t="shared" ref="I60:I62" si="9">TRUNC(F60*H60,2)</f>
        <v>10149.040000000001</v>
      </c>
      <c r="K60" s="329"/>
      <c r="L60" s="14"/>
    </row>
    <row r="61" spans="1:12" ht="30" customHeight="1" x14ac:dyDescent="0.25">
      <c r="A61" s="202" t="s">
        <v>84</v>
      </c>
      <c r="B61" s="153" t="s">
        <v>221</v>
      </c>
      <c r="C61" s="153" t="s">
        <v>2</v>
      </c>
      <c r="D61" s="138" t="s">
        <v>220</v>
      </c>
      <c r="E61" s="139" t="s">
        <v>35</v>
      </c>
      <c r="F61" s="138">
        <v>15.15</v>
      </c>
      <c r="G61" s="187">
        <v>163.44999999999999</v>
      </c>
      <c r="H61" s="155">
        <f t="shared" si="6"/>
        <v>209.78</v>
      </c>
      <c r="I61" s="210">
        <f t="shared" si="9"/>
        <v>3178.16</v>
      </c>
      <c r="K61" s="329"/>
      <c r="L61" s="14"/>
    </row>
    <row r="62" spans="1:12" x14ac:dyDescent="0.25">
      <c r="A62" s="202" t="s">
        <v>222</v>
      </c>
      <c r="B62" s="153">
        <v>93184</v>
      </c>
      <c r="C62" s="153" t="s">
        <v>2</v>
      </c>
      <c r="D62" s="138" t="s">
        <v>241</v>
      </c>
      <c r="E62" s="139" t="s">
        <v>74</v>
      </c>
      <c r="F62" s="163">
        <v>9.4</v>
      </c>
      <c r="G62" s="187">
        <v>24.44</v>
      </c>
      <c r="H62" s="155">
        <f t="shared" si="6"/>
        <v>31.36</v>
      </c>
      <c r="I62" s="210">
        <f t="shared" si="9"/>
        <v>294.77999999999997</v>
      </c>
      <c r="K62" s="329"/>
      <c r="L62" s="14"/>
    </row>
    <row r="63" spans="1:12" x14ac:dyDescent="0.25">
      <c r="A63" s="202" t="s">
        <v>285</v>
      </c>
      <c r="B63" s="153">
        <v>93182</v>
      </c>
      <c r="C63" s="153" t="s">
        <v>2</v>
      </c>
      <c r="D63" s="138" t="s">
        <v>290</v>
      </c>
      <c r="E63" s="139" t="s">
        <v>74</v>
      </c>
      <c r="F63" s="163">
        <v>3.3</v>
      </c>
      <c r="G63" s="187">
        <v>19.399999999999999</v>
      </c>
      <c r="H63" s="155">
        <f t="shared" ref="H63:H66" si="10">TRUNC(G63+G63*$F$9,2)</f>
        <v>24.89</v>
      </c>
      <c r="I63" s="210">
        <f t="shared" ref="I63:I66" si="11">TRUNC(F63*H63,2)</f>
        <v>82.13</v>
      </c>
      <c r="K63" s="329"/>
      <c r="L63" s="14"/>
    </row>
    <row r="64" spans="1:12" x14ac:dyDescent="0.25">
      <c r="A64" s="202" t="s">
        <v>286</v>
      </c>
      <c r="B64" s="153">
        <v>93183</v>
      </c>
      <c r="C64" s="153" t="s">
        <v>2</v>
      </c>
      <c r="D64" s="138" t="s">
        <v>239</v>
      </c>
      <c r="E64" s="139" t="s">
        <v>74</v>
      </c>
      <c r="F64" s="163">
        <v>2.2999999999999998</v>
      </c>
      <c r="G64" s="187">
        <v>24.84</v>
      </c>
      <c r="H64" s="155">
        <f t="shared" si="10"/>
        <v>31.88</v>
      </c>
      <c r="I64" s="210">
        <f t="shared" si="11"/>
        <v>73.319999999999993</v>
      </c>
      <c r="K64" s="329"/>
      <c r="L64" s="14"/>
    </row>
    <row r="65" spans="1:12" x14ac:dyDescent="0.25">
      <c r="A65" s="202" t="s">
        <v>287</v>
      </c>
      <c r="B65" s="153">
        <v>93194</v>
      </c>
      <c r="C65" s="153" t="s">
        <v>2</v>
      </c>
      <c r="D65" s="138" t="s">
        <v>289</v>
      </c>
      <c r="E65" s="139" t="s">
        <v>74</v>
      </c>
      <c r="F65" s="163">
        <v>3.3</v>
      </c>
      <c r="G65" s="187">
        <v>19.170000000000002</v>
      </c>
      <c r="H65" s="155">
        <f t="shared" si="10"/>
        <v>24.6</v>
      </c>
      <c r="I65" s="210">
        <f t="shared" si="11"/>
        <v>81.180000000000007</v>
      </c>
      <c r="K65" s="329"/>
      <c r="L65" s="14"/>
    </row>
    <row r="66" spans="1:12" ht="20.25" customHeight="1" x14ac:dyDescent="0.25">
      <c r="A66" s="202" t="s">
        <v>288</v>
      </c>
      <c r="B66" s="153">
        <v>93195</v>
      </c>
      <c r="C66" s="153" t="s">
        <v>2</v>
      </c>
      <c r="D66" s="138" t="s">
        <v>240</v>
      </c>
      <c r="E66" s="139" t="s">
        <v>74</v>
      </c>
      <c r="F66" s="163">
        <v>2.2999999999999998</v>
      </c>
      <c r="G66" s="187">
        <v>22.55</v>
      </c>
      <c r="H66" s="155">
        <f t="shared" si="10"/>
        <v>28.94</v>
      </c>
      <c r="I66" s="210">
        <f t="shared" si="11"/>
        <v>66.56</v>
      </c>
      <c r="K66" s="329"/>
      <c r="L66" s="14"/>
    </row>
    <row r="67" spans="1:12" s="92" customFormat="1" x14ac:dyDescent="0.25">
      <c r="A67" s="204" t="s">
        <v>86</v>
      </c>
      <c r="B67" s="165"/>
      <c r="C67" s="165"/>
      <c r="D67" s="166" t="s">
        <v>87</v>
      </c>
      <c r="E67" s="165"/>
      <c r="F67" s="167"/>
      <c r="G67" s="168"/>
      <c r="H67" s="168"/>
      <c r="I67" s="211">
        <f>SUM(I68:I72)</f>
        <v>21762.699999999997</v>
      </c>
      <c r="K67" s="329"/>
      <c r="L67" s="14"/>
    </row>
    <row r="68" spans="1:12" ht="24" x14ac:dyDescent="0.25">
      <c r="A68" s="202" t="s">
        <v>88</v>
      </c>
      <c r="B68" s="153" t="s">
        <v>90</v>
      </c>
      <c r="C68" s="139" t="s">
        <v>2</v>
      </c>
      <c r="D68" s="138" t="s">
        <v>91</v>
      </c>
      <c r="E68" s="139" t="s">
        <v>74</v>
      </c>
      <c r="F68" s="140">
        <v>23.3</v>
      </c>
      <c r="G68" s="187">
        <v>24.46</v>
      </c>
      <c r="H68" s="155">
        <f t="shared" si="6"/>
        <v>31.39</v>
      </c>
      <c r="I68" s="210">
        <f t="shared" ref="I68:I72" si="12">TRUNC(F68*H68,2)</f>
        <v>731.38</v>
      </c>
      <c r="K68" s="329"/>
      <c r="L68" s="14"/>
    </row>
    <row r="69" spans="1:12" x14ac:dyDescent="0.25">
      <c r="A69" s="202" t="s">
        <v>89</v>
      </c>
      <c r="B69" s="153" t="s">
        <v>93</v>
      </c>
      <c r="C69" s="139" t="s">
        <v>2</v>
      </c>
      <c r="D69" s="138" t="s">
        <v>94</v>
      </c>
      <c r="E69" s="139" t="s">
        <v>35</v>
      </c>
      <c r="F69" s="140">
        <v>187.56</v>
      </c>
      <c r="G69" s="187">
        <v>4.49</v>
      </c>
      <c r="H69" s="155">
        <f t="shared" si="6"/>
        <v>5.76</v>
      </c>
      <c r="I69" s="210">
        <f t="shared" si="12"/>
        <v>1080.3399999999999</v>
      </c>
      <c r="K69" s="329"/>
      <c r="L69" s="14"/>
    </row>
    <row r="70" spans="1:12" ht="24" x14ac:dyDescent="0.25">
      <c r="A70" s="202" t="s">
        <v>92</v>
      </c>
      <c r="B70" s="153" t="s">
        <v>96</v>
      </c>
      <c r="C70" s="139" t="s">
        <v>2</v>
      </c>
      <c r="D70" s="138" t="s">
        <v>97</v>
      </c>
      <c r="E70" s="139" t="s">
        <v>98</v>
      </c>
      <c r="F70" s="140">
        <v>3</v>
      </c>
      <c r="G70" s="187">
        <v>1249.8599999999999</v>
      </c>
      <c r="H70" s="155">
        <f t="shared" si="6"/>
        <v>1604.19</v>
      </c>
      <c r="I70" s="210">
        <f t="shared" si="12"/>
        <v>4812.57</v>
      </c>
      <c r="K70" s="329"/>
      <c r="L70" s="14"/>
    </row>
    <row r="71" spans="1:12" ht="24" x14ac:dyDescent="0.25">
      <c r="A71" s="202" t="s">
        <v>95</v>
      </c>
      <c r="B71" s="153" t="s">
        <v>100</v>
      </c>
      <c r="C71" s="139" t="s">
        <v>2</v>
      </c>
      <c r="D71" s="138" t="s">
        <v>101</v>
      </c>
      <c r="E71" s="139" t="s">
        <v>35</v>
      </c>
      <c r="F71" s="140">
        <v>121.75</v>
      </c>
      <c r="G71" s="187">
        <v>37.950000000000003</v>
      </c>
      <c r="H71" s="155">
        <f t="shared" si="6"/>
        <v>48.7</v>
      </c>
      <c r="I71" s="210">
        <f t="shared" si="12"/>
        <v>5929.22</v>
      </c>
      <c r="K71" s="329"/>
      <c r="L71" s="14"/>
    </row>
    <row r="72" spans="1:12" ht="24" x14ac:dyDescent="0.25">
      <c r="A72" s="202" t="s">
        <v>99</v>
      </c>
      <c r="B72" s="153" t="s">
        <v>102</v>
      </c>
      <c r="C72" s="139" t="s">
        <v>2</v>
      </c>
      <c r="D72" s="138" t="s">
        <v>103</v>
      </c>
      <c r="E72" s="139" t="s">
        <v>35</v>
      </c>
      <c r="F72" s="140">
        <v>187.56</v>
      </c>
      <c r="G72" s="187">
        <v>38.26</v>
      </c>
      <c r="H72" s="155">
        <f t="shared" si="6"/>
        <v>49.1</v>
      </c>
      <c r="I72" s="210">
        <f t="shared" si="12"/>
        <v>9209.19</v>
      </c>
      <c r="K72" s="329"/>
      <c r="L72" s="14"/>
    </row>
    <row r="73" spans="1:12" ht="15" customHeight="1" x14ac:dyDescent="0.25">
      <c r="A73" s="207" t="s">
        <v>104</v>
      </c>
      <c r="B73" s="159"/>
      <c r="C73" s="159"/>
      <c r="D73" s="160" t="s">
        <v>105</v>
      </c>
      <c r="E73" s="159"/>
      <c r="F73" s="161"/>
      <c r="G73" s="164"/>
      <c r="H73" s="164"/>
      <c r="I73" s="208">
        <f>SUM(I74:I76)</f>
        <v>11628.63</v>
      </c>
      <c r="K73" s="329"/>
      <c r="L73" s="14"/>
    </row>
    <row r="74" spans="1:12" ht="39.950000000000003" customHeight="1" x14ac:dyDescent="0.25">
      <c r="A74" s="206" t="s">
        <v>106</v>
      </c>
      <c r="B74" s="139">
        <v>90849</v>
      </c>
      <c r="C74" s="139" t="s">
        <v>2</v>
      </c>
      <c r="D74" s="138" t="s">
        <v>292</v>
      </c>
      <c r="E74" s="139" t="s">
        <v>98</v>
      </c>
      <c r="F74" s="140">
        <v>9</v>
      </c>
      <c r="G74" s="187">
        <v>595.44000000000005</v>
      </c>
      <c r="H74" s="155">
        <f t="shared" si="6"/>
        <v>764.24</v>
      </c>
      <c r="I74" s="210">
        <f t="shared" ref="I74:I76" si="13">TRUNC(F74*H74,2)</f>
        <v>6878.16</v>
      </c>
      <c r="K74" s="329"/>
      <c r="L74" s="14"/>
    </row>
    <row r="75" spans="1:12" ht="24.95" customHeight="1" x14ac:dyDescent="0.25">
      <c r="A75" s="206" t="s">
        <v>293</v>
      </c>
      <c r="B75" s="139" t="s">
        <v>107</v>
      </c>
      <c r="C75" s="139" t="s">
        <v>2</v>
      </c>
      <c r="D75" s="138" t="s">
        <v>108</v>
      </c>
      <c r="E75" s="139" t="s">
        <v>35</v>
      </c>
      <c r="F75" s="163">
        <v>4.9000000000000004</v>
      </c>
      <c r="G75" s="187">
        <v>357.17</v>
      </c>
      <c r="H75" s="155">
        <f t="shared" si="6"/>
        <v>458.42</v>
      </c>
      <c r="I75" s="210">
        <f t="shared" si="13"/>
        <v>2246.25</v>
      </c>
      <c r="K75" s="329"/>
      <c r="L75" s="14"/>
    </row>
    <row r="76" spans="1:12" x14ac:dyDescent="0.25">
      <c r="A76" s="206" t="s">
        <v>294</v>
      </c>
      <c r="B76" s="139" t="s">
        <v>513</v>
      </c>
      <c r="C76" s="139" t="s">
        <v>318</v>
      </c>
      <c r="D76" s="138" t="s">
        <v>514</v>
      </c>
      <c r="E76" s="139" t="s">
        <v>98</v>
      </c>
      <c r="F76" s="163">
        <v>1</v>
      </c>
      <c r="G76" s="187">
        <v>1951.09</v>
      </c>
      <c r="H76" s="155">
        <f t="shared" si="6"/>
        <v>2504.2199999999998</v>
      </c>
      <c r="I76" s="210">
        <f t="shared" si="13"/>
        <v>2504.2199999999998</v>
      </c>
      <c r="K76" s="329"/>
      <c r="L76" s="14"/>
    </row>
    <row r="77" spans="1:12" ht="15" customHeight="1" x14ac:dyDescent="0.25">
      <c r="A77" s="204" t="s">
        <v>109</v>
      </c>
      <c r="B77" s="165"/>
      <c r="C77" s="165"/>
      <c r="D77" s="166" t="s">
        <v>291</v>
      </c>
      <c r="E77" s="165"/>
      <c r="F77" s="167"/>
      <c r="G77" s="168"/>
      <c r="H77" s="137"/>
      <c r="I77" s="211">
        <f>SUM(I78:I80)</f>
        <v>13304.32</v>
      </c>
      <c r="K77" s="329"/>
      <c r="L77" s="14"/>
    </row>
    <row r="78" spans="1:12" ht="36" x14ac:dyDescent="0.25">
      <c r="A78" s="202" t="s">
        <v>110</v>
      </c>
      <c r="B78" s="153" t="s">
        <v>111</v>
      </c>
      <c r="C78" s="153" t="s">
        <v>2</v>
      </c>
      <c r="D78" s="152" t="s">
        <v>112</v>
      </c>
      <c r="E78" s="153" t="s">
        <v>35</v>
      </c>
      <c r="F78" s="154">
        <v>183.45</v>
      </c>
      <c r="G78" s="169">
        <v>6.23</v>
      </c>
      <c r="H78" s="157">
        <f t="shared" ref="H78" si="14">TRUNC(G78+G78*$F$9,2)</f>
        <v>7.99</v>
      </c>
      <c r="I78" s="203">
        <f t="shared" ref="I78" si="15">TRUNC(F78*H78,2)</f>
        <v>1465.76</v>
      </c>
      <c r="J78" s="8"/>
      <c r="K78" s="329"/>
      <c r="L78" s="9"/>
    </row>
    <row r="79" spans="1:12" ht="36" x14ac:dyDescent="0.25">
      <c r="A79" s="202" t="s">
        <v>113</v>
      </c>
      <c r="B79" s="153" t="s">
        <v>114</v>
      </c>
      <c r="C79" s="153" t="s">
        <v>2</v>
      </c>
      <c r="D79" s="152" t="s">
        <v>115</v>
      </c>
      <c r="E79" s="153" t="s">
        <v>35</v>
      </c>
      <c r="F79" s="154">
        <v>183.45</v>
      </c>
      <c r="G79" s="169">
        <v>37.200000000000003</v>
      </c>
      <c r="H79" s="157">
        <f t="shared" ref="H79:H80" si="16">TRUNC(G79+G79*$F$9,2)</f>
        <v>47.74</v>
      </c>
      <c r="I79" s="203">
        <f t="shared" ref="I79:I80" si="17">TRUNC(F79*H79,2)</f>
        <v>8757.9</v>
      </c>
      <c r="J79" s="8"/>
      <c r="K79" s="329"/>
      <c r="L79" s="9"/>
    </row>
    <row r="80" spans="1:12" ht="36" x14ac:dyDescent="0.25">
      <c r="A80" s="202" t="s">
        <v>116</v>
      </c>
      <c r="B80" s="153" t="s">
        <v>117</v>
      </c>
      <c r="C80" s="153" t="s">
        <v>2</v>
      </c>
      <c r="D80" s="152" t="s">
        <v>118</v>
      </c>
      <c r="E80" s="153" t="s">
        <v>35</v>
      </c>
      <c r="F80" s="154">
        <v>48.66</v>
      </c>
      <c r="G80" s="169">
        <v>49.33</v>
      </c>
      <c r="H80" s="157">
        <f t="shared" si="16"/>
        <v>63.31</v>
      </c>
      <c r="I80" s="203">
        <f t="shared" si="17"/>
        <v>3080.66</v>
      </c>
      <c r="J80" s="8"/>
      <c r="K80" s="329"/>
      <c r="L80" s="9"/>
    </row>
    <row r="81" spans="1:12" x14ac:dyDescent="0.25">
      <c r="A81" s="204" t="s">
        <v>119</v>
      </c>
      <c r="B81" s="165"/>
      <c r="C81" s="165"/>
      <c r="D81" s="166" t="s">
        <v>120</v>
      </c>
      <c r="E81" s="165"/>
      <c r="F81" s="167"/>
      <c r="G81" s="168"/>
      <c r="H81" s="168"/>
      <c r="I81" s="211">
        <f>SUM(I82:I85)</f>
        <v>4104.9800000000005</v>
      </c>
      <c r="J81" s="8"/>
      <c r="K81" s="329"/>
      <c r="L81" s="9"/>
    </row>
    <row r="82" spans="1:12" ht="23.25" customHeight="1" x14ac:dyDescent="0.25">
      <c r="A82" s="202" t="s">
        <v>121</v>
      </c>
      <c r="B82" s="432">
        <v>85662</v>
      </c>
      <c r="C82" s="153" t="s">
        <v>2</v>
      </c>
      <c r="D82" s="152" t="s">
        <v>836</v>
      </c>
      <c r="E82" s="153" t="s">
        <v>35</v>
      </c>
      <c r="F82" s="154">
        <v>59.83</v>
      </c>
      <c r="G82" s="169">
        <v>10.38</v>
      </c>
      <c r="H82" s="157">
        <f t="shared" ref="H82" si="18">TRUNC(G82+G82*$F$9,2)</f>
        <v>13.32</v>
      </c>
      <c r="I82" s="203">
        <f t="shared" ref="I82" si="19">TRUNC(F82*H82,2)</f>
        <v>796.93</v>
      </c>
      <c r="J82" s="8"/>
      <c r="K82" s="329"/>
      <c r="L82" s="9"/>
    </row>
    <row r="83" spans="1:12" ht="24" x14ac:dyDescent="0.25">
      <c r="A83" s="202" t="s">
        <v>122</v>
      </c>
      <c r="B83" s="153">
        <v>87373</v>
      </c>
      <c r="C83" s="153" t="s">
        <v>2</v>
      </c>
      <c r="D83" s="152" t="s">
        <v>304</v>
      </c>
      <c r="E83" s="153" t="s">
        <v>32</v>
      </c>
      <c r="F83" s="154">
        <v>1.79</v>
      </c>
      <c r="G83" s="169">
        <v>479.65</v>
      </c>
      <c r="H83" s="157">
        <f t="shared" ref="H83" si="20">TRUNC(G83+G83*$F$9,2)</f>
        <v>615.63</v>
      </c>
      <c r="I83" s="203">
        <f t="shared" ref="I83" si="21">TRUNC(F83*H83,2)</f>
        <v>1101.97</v>
      </c>
      <c r="J83" s="8"/>
      <c r="K83" s="329"/>
      <c r="L83" s="9"/>
    </row>
    <row r="84" spans="1:12" ht="24" x14ac:dyDescent="0.25">
      <c r="A84" s="202" t="s">
        <v>123</v>
      </c>
      <c r="B84" s="153">
        <v>87251</v>
      </c>
      <c r="C84" s="153" t="s">
        <v>2</v>
      </c>
      <c r="D84" s="152" t="s">
        <v>305</v>
      </c>
      <c r="E84" s="153" t="s">
        <v>35</v>
      </c>
      <c r="F84" s="154">
        <v>53.76</v>
      </c>
      <c r="G84" s="169">
        <v>26.04</v>
      </c>
      <c r="H84" s="157">
        <f t="shared" ref="H84:H85" si="22">TRUNC(G84+G84*$F$9,2)</f>
        <v>33.42</v>
      </c>
      <c r="I84" s="203">
        <f t="shared" ref="I84:I85" si="23">TRUNC(F84*H84,2)</f>
        <v>1796.65</v>
      </c>
      <c r="J84" s="8"/>
      <c r="K84" s="329"/>
      <c r="L84" s="9"/>
    </row>
    <row r="85" spans="1:12" ht="24" x14ac:dyDescent="0.25">
      <c r="A85" s="202" t="s">
        <v>837</v>
      </c>
      <c r="B85" s="153">
        <v>88649</v>
      </c>
      <c r="C85" s="153" t="s">
        <v>2</v>
      </c>
      <c r="D85" s="152" t="s">
        <v>306</v>
      </c>
      <c r="E85" s="153" t="s">
        <v>74</v>
      </c>
      <c r="F85" s="154">
        <v>70.959999999999994</v>
      </c>
      <c r="G85" s="169">
        <v>4.5</v>
      </c>
      <c r="H85" s="157">
        <f t="shared" si="22"/>
        <v>5.77</v>
      </c>
      <c r="I85" s="203">
        <f t="shared" si="23"/>
        <v>409.43</v>
      </c>
      <c r="J85" s="8"/>
      <c r="K85" s="329"/>
      <c r="L85" s="9"/>
    </row>
    <row r="86" spans="1:12" x14ac:dyDescent="0.25">
      <c r="A86" s="204" t="s">
        <v>124</v>
      </c>
      <c r="B86" s="165"/>
      <c r="C86" s="165"/>
      <c r="D86" s="166" t="s">
        <v>125</v>
      </c>
      <c r="E86" s="165"/>
      <c r="F86" s="167"/>
      <c r="G86" s="168"/>
      <c r="H86" s="168"/>
      <c r="I86" s="211">
        <f>SUM(I87:I88)</f>
        <v>5237.24</v>
      </c>
      <c r="J86" s="8"/>
      <c r="K86" s="329"/>
      <c r="L86" s="9"/>
    </row>
    <row r="87" spans="1:12" ht="30" customHeight="1" x14ac:dyDescent="0.25">
      <c r="A87" s="202" t="s">
        <v>126</v>
      </c>
      <c r="B87" s="153" t="s">
        <v>127</v>
      </c>
      <c r="C87" s="153" t="s">
        <v>2</v>
      </c>
      <c r="D87" s="152" t="s">
        <v>128</v>
      </c>
      <c r="E87" s="153" t="s">
        <v>35</v>
      </c>
      <c r="F87" s="154">
        <v>83.82</v>
      </c>
      <c r="G87" s="169">
        <v>43.48</v>
      </c>
      <c r="H87" s="157">
        <f t="shared" ref="H87:H88" si="24">TRUNC(G87+G87*$F$9,2)</f>
        <v>55.8</v>
      </c>
      <c r="I87" s="203">
        <f t="shared" ref="I87:I88" si="25">TRUNC(F87*H87,2)</f>
        <v>4677.1499999999996</v>
      </c>
      <c r="J87" s="8"/>
      <c r="K87" s="329"/>
      <c r="L87" s="9"/>
    </row>
    <row r="88" spans="1:12" ht="15.75" customHeight="1" x14ac:dyDescent="0.25">
      <c r="A88" s="202" t="s">
        <v>129</v>
      </c>
      <c r="B88" s="153" t="s">
        <v>130</v>
      </c>
      <c r="C88" s="153" t="s">
        <v>2</v>
      </c>
      <c r="D88" s="152" t="s">
        <v>131</v>
      </c>
      <c r="E88" s="153" t="s">
        <v>74</v>
      </c>
      <c r="F88" s="154">
        <v>62.58</v>
      </c>
      <c r="G88" s="169">
        <v>6.98</v>
      </c>
      <c r="H88" s="157">
        <f t="shared" si="24"/>
        <v>8.9499999999999993</v>
      </c>
      <c r="I88" s="203">
        <f t="shared" si="25"/>
        <v>560.09</v>
      </c>
      <c r="J88" s="8"/>
      <c r="K88" s="329"/>
      <c r="L88" s="9"/>
    </row>
    <row r="89" spans="1:12" x14ac:dyDescent="0.25">
      <c r="A89" s="212">
        <v>14</v>
      </c>
      <c r="B89" s="165"/>
      <c r="C89" s="165"/>
      <c r="D89" s="166" t="s">
        <v>135</v>
      </c>
      <c r="E89" s="165"/>
      <c r="F89" s="167"/>
      <c r="G89" s="168"/>
      <c r="H89" s="168"/>
      <c r="I89" s="211">
        <f>SUM(I90:I95)</f>
        <v>16717.48</v>
      </c>
      <c r="J89" s="8"/>
      <c r="K89" s="329"/>
      <c r="L89" s="9"/>
    </row>
    <row r="90" spans="1:12" x14ac:dyDescent="0.25">
      <c r="A90" s="202" t="s">
        <v>133</v>
      </c>
      <c r="B90" s="153" t="s">
        <v>137</v>
      </c>
      <c r="C90" s="153" t="s">
        <v>2</v>
      </c>
      <c r="D90" s="152" t="s">
        <v>138</v>
      </c>
      <c r="E90" s="153" t="s">
        <v>177</v>
      </c>
      <c r="F90" s="184">
        <v>525.24</v>
      </c>
      <c r="G90" s="169">
        <v>1.56</v>
      </c>
      <c r="H90" s="157">
        <f t="shared" ref="H90" si="26">TRUNC(G90+G90*$F$9,2)</f>
        <v>2</v>
      </c>
      <c r="I90" s="203">
        <f t="shared" ref="I90" si="27">TRUNC(F90*H90,2)</f>
        <v>1050.48</v>
      </c>
      <c r="J90" s="8"/>
      <c r="K90" s="329"/>
      <c r="L90" s="9"/>
    </row>
    <row r="91" spans="1:12" ht="24" x14ac:dyDescent="0.25">
      <c r="A91" s="202" t="s">
        <v>295</v>
      </c>
      <c r="B91" s="153" t="s">
        <v>139</v>
      </c>
      <c r="C91" s="153" t="s">
        <v>2</v>
      </c>
      <c r="D91" s="152" t="s">
        <v>140</v>
      </c>
      <c r="E91" s="153" t="s">
        <v>177</v>
      </c>
      <c r="F91" s="184">
        <v>525.24</v>
      </c>
      <c r="G91" s="169">
        <v>9.73</v>
      </c>
      <c r="H91" s="157">
        <f t="shared" ref="H91:H95" si="28">TRUNC(G91+G91*$F$9,2)</f>
        <v>12.48</v>
      </c>
      <c r="I91" s="203">
        <f t="shared" ref="I91:I95" si="29">TRUNC(F91*H91,2)</f>
        <v>6554.99</v>
      </c>
      <c r="J91" s="8"/>
      <c r="K91" s="329"/>
      <c r="L91" s="9"/>
    </row>
    <row r="92" spans="1:12" ht="15.75" customHeight="1" x14ac:dyDescent="0.25">
      <c r="A92" s="202" t="s">
        <v>296</v>
      </c>
      <c r="B92" s="153" t="s">
        <v>141</v>
      </c>
      <c r="C92" s="153" t="s">
        <v>2</v>
      </c>
      <c r="D92" s="152" t="s">
        <v>142</v>
      </c>
      <c r="E92" s="153" t="s">
        <v>177</v>
      </c>
      <c r="F92" s="184">
        <v>524.24</v>
      </c>
      <c r="G92" s="169">
        <v>9.61</v>
      </c>
      <c r="H92" s="157">
        <f t="shared" si="28"/>
        <v>12.33</v>
      </c>
      <c r="I92" s="203">
        <f t="shared" si="29"/>
        <v>6463.87</v>
      </c>
      <c r="J92" s="8"/>
      <c r="K92" s="329"/>
      <c r="L92" s="9"/>
    </row>
    <row r="93" spans="1:12" ht="15.75" customHeight="1" x14ac:dyDescent="0.25">
      <c r="A93" s="202" t="s">
        <v>297</v>
      </c>
      <c r="B93" s="153" t="s">
        <v>143</v>
      </c>
      <c r="C93" s="153" t="s">
        <v>2</v>
      </c>
      <c r="D93" s="152" t="s">
        <v>144</v>
      </c>
      <c r="E93" s="153" t="s">
        <v>177</v>
      </c>
      <c r="F93" s="184">
        <v>60.48</v>
      </c>
      <c r="G93" s="169">
        <v>19.03</v>
      </c>
      <c r="H93" s="157">
        <f t="shared" si="28"/>
        <v>24.42</v>
      </c>
      <c r="I93" s="203">
        <f t="shared" si="29"/>
        <v>1476.92</v>
      </c>
      <c r="J93" s="8"/>
      <c r="K93" s="329"/>
      <c r="L93" s="9"/>
    </row>
    <row r="94" spans="1:12" x14ac:dyDescent="0.25">
      <c r="A94" s="202" t="s">
        <v>298</v>
      </c>
      <c r="B94" s="153" t="s">
        <v>145</v>
      </c>
      <c r="C94" s="153" t="s">
        <v>2</v>
      </c>
      <c r="D94" s="152" t="s">
        <v>146</v>
      </c>
      <c r="E94" s="153" t="s">
        <v>177</v>
      </c>
      <c r="F94" s="184">
        <v>60.48</v>
      </c>
      <c r="G94" s="169">
        <v>7.44</v>
      </c>
      <c r="H94" s="157">
        <f t="shared" si="28"/>
        <v>9.5399999999999991</v>
      </c>
      <c r="I94" s="203">
        <f t="shared" si="29"/>
        <v>576.97</v>
      </c>
      <c r="J94" s="8"/>
      <c r="K94" s="329"/>
      <c r="L94" s="9"/>
    </row>
    <row r="95" spans="1:12" x14ac:dyDescent="0.25">
      <c r="A95" s="202" t="s">
        <v>299</v>
      </c>
      <c r="B95" s="153" t="s">
        <v>147</v>
      </c>
      <c r="C95" s="153" t="s">
        <v>2</v>
      </c>
      <c r="D95" s="152" t="s">
        <v>148</v>
      </c>
      <c r="E95" s="153" t="s">
        <v>177</v>
      </c>
      <c r="F95" s="184">
        <v>21.72</v>
      </c>
      <c r="G95" s="169">
        <v>21.32</v>
      </c>
      <c r="H95" s="157">
        <f t="shared" si="28"/>
        <v>27.36</v>
      </c>
      <c r="I95" s="203">
        <f t="shared" si="29"/>
        <v>594.25</v>
      </c>
      <c r="J95" s="8"/>
      <c r="K95" s="329"/>
      <c r="L95" s="9"/>
    </row>
    <row r="96" spans="1:12" x14ac:dyDescent="0.25">
      <c r="A96" s="212">
        <v>15</v>
      </c>
      <c r="B96" s="165"/>
      <c r="C96" s="165"/>
      <c r="D96" s="166" t="s">
        <v>150</v>
      </c>
      <c r="E96" s="165"/>
      <c r="F96" s="186"/>
      <c r="G96" s="168"/>
      <c r="H96" s="168"/>
      <c r="I96" s="211">
        <f>SUM(I97)</f>
        <v>2653.66</v>
      </c>
      <c r="J96" s="8"/>
      <c r="K96" s="329"/>
      <c r="L96" s="9"/>
    </row>
    <row r="97" spans="1:12" ht="36" x14ac:dyDescent="0.25">
      <c r="A97" s="206" t="s">
        <v>136</v>
      </c>
      <c r="B97" s="139">
        <v>94994</v>
      </c>
      <c r="C97" s="139" t="s">
        <v>2</v>
      </c>
      <c r="D97" s="138" t="s">
        <v>307</v>
      </c>
      <c r="E97" s="139" t="s">
        <v>177</v>
      </c>
      <c r="F97" s="282">
        <v>31.15</v>
      </c>
      <c r="G97" s="198">
        <v>66.38</v>
      </c>
      <c r="H97" s="155">
        <f t="shared" ref="H97" si="30">TRUNC(G97+G97*$F$9,2)</f>
        <v>85.19</v>
      </c>
      <c r="I97" s="210">
        <f t="shared" ref="I97" si="31">TRUNC(F97*H97,2)</f>
        <v>2653.66</v>
      </c>
      <c r="J97" s="8"/>
      <c r="K97" s="329"/>
      <c r="L97" s="9"/>
    </row>
    <row r="98" spans="1:12" x14ac:dyDescent="0.25">
      <c r="A98" s="209">
        <v>16</v>
      </c>
      <c r="B98" s="159"/>
      <c r="C98" s="159"/>
      <c r="D98" s="160" t="s">
        <v>843</v>
      </c>
      <c r="E98" s="159"/>
      <c r="F98" s="161"/>
      <c r="G98" s="283"/>
      <c r="H98" s="164"/>
      <c r="I98" s="208">
        <f>I99+I131</f>
        <v>33073.56</v>
      </c>
      <c r="J98" s="8"/>
      <c r="K98" s="329"/>
      <c r="L98" s="9"/>
    </row>
    <row r="99" spans="1:12" x14ac:dyDescent="0.25">
      <c r="A99" s="280" t="s">
        <v>151</v>
      </c>
      <c r="B99" s="274"/>
      <c r="C99" s="274"/>
      <c r="D99" s="275" t="s">
        <v>838</v>
      </c>
      <c r="E99" s="274"/>
      <c r="F99" s="276"/>
      <c r="G99" s="277"/>
      <c r="H99" s="278"/>
      <c r="I99" s="279">
        <f>SUM(I100:I130)</f>
        <v>22339.190000000002</v>
      </c>
      <c r="J99" s="8"/>
      <c r="K99" s="329"/>
      <c r="L99" s="9"/>
    </row>
    <row r="100" spans="1:12" ht="24" x14ac:dyDescent="0.25">
      <c r="A100" s="281" t="s">
        <v>557</v>
      </c>
      <c r="B100" s="139">
        <v>91992</v>
      </c>
      <c r="C100" s="139" t="s">
        <v>2</v>
      </c>
      <c r="D100" s="138" t="s">
        <v>545</v>
      </c>
      <c r="E100" s="139" t="s">
        <v>98</v>
      </c>
      <c r="F100" s="140">
        <v>7</v>
      </c>
      <c r="G100" s="198">
        <v>26.24</v>
      </c>
      <c r="H100" s="155">
        <f t="shared" ref="H100" si="32">TRUNC(G100+G100*$F$9,2)</f>
        <v>33.67</v>
      </c>
      <c r="I100" s="203">
        <f t="shared" ref="I100" si="33">TRUNC(F100*H100,2)</f>
        <v>235.69</v>
      </c>
      <c r="J100" s="8"/>
      <c r="K100" s="329"/>
      <c r="L100" s="9"/>
    </row>
    <row r="101" spans="1:12" ht="24" x14ac:dyDescent="0.25">
      <c r="A101" s="281" t="s">
        <v>558</v>
      </c>
      <c r="B101" s="139">
        <v>91996</v>
      </c>
      <c r="C101" s="139" t="s">
        <v>2</v>
      </c>
      <c r="D101" s="138" t="s">
        <v>546</v>
      </c>
      <c r="E101" s="139" t="s">
        <v>98</v>
      </c>
      <c r="F101" s="140">
        <v>5</v>
      </c>
      <c r="G101" s="198">
        <v>20.2</v>
      </c>
      <c r="H101" s="155">
        <f t="shared" ref="H101:H105" si="34">TRUNC(G101+G101*$F$9,2)</f>
        <v>25.92</v>
      </c>
      <c r="I101" s="203">
        <f t="shared" ref="I101:I105" si="35">TRUNC(F101*H101,2)</f>
        <v>129.6</v>
      </c>
      <c r="J101" s="8"/>
      <c r="K101" s="329"/>
      <c r="L101" s="9"/>
    </row>
    <row r="102" spans="1:12" ht="24" x14ac:dyDescent="0.25">
      <c r="A102" s="281" t="s">
        <v>559</v>
      </c>
      <c r="B102" s="139">
        <v>92000</v>
      </c>
      <c r="C102" s="139" t="s">
        <v>2</v>
      </c>
      <c r="D102" s="138" t="s">
        <v>408</v>
      </c>
      <c r="E102" s="139" t="s">
        <v>98</v>
      </c>
      <c r="F102" s="140">
        <v>44</v>
      </c>
      <c r="G102" s="198">
        <v>17.850000000000001</v>
      </c>
      <c r="H102" s="155">
        <f t="shared" si="34"/>
        <v>22.91</v>
      </c>
      <c r="I102" s="210">
        <f t="shared" si="35"/>
        <v>1008.04</v>
      </c>
      <c r="J102" s="8"/>
      <c r="K102" s="329"/>
      <c r="L102" s="9"/>
    </row>
    <row r="103" spans="1:12" ht="24" x14ac:dyDescent="0.25">
      <c r="A103" s="281" t="s">
        <v>563</v>
      </c>
      <c r="B103" s="139">
        <v>92867</v>
      </c>
      <c r="C103" s="139" t="s">
        <v>2</v>
      </c>
      <c r="D103" s="138" t="s">
        <v>562</v>
      </c>
      <c r="E103" s="139" t="s">
        <v>98</v>
      </c>
      <c r="F103" s="140">
        <v>7</v>
      </c>
      <c r="G103" s="198">
        <v>18.43</v>
      </c>
      <c r="H103" s="155">
        <f t="shared" si="34"/>
        <v>23.65</v>
      </c>
      <c r="I103" s="210">
        <f t="shared" si="35"/>
        <v>165.55</v>
      </c>
      <c r="J103" s="8"/>
      <c r="K103" s="329"/>
      <c r="L103" s="9"/>
    </row>
    <row r="104" spans="1:12" ht="24" x14ac:dyDescent="0.25">
      <c r="A104" s="281" t="s">
        <v>564</v>
      </c>
      <c r="B104" s="139">
        <v>92868</v>
      </c>
      <c r="C104" s="139" t="s">
        <v>2</v>
      </c>
      <c r="D104" s="138" t="s">
        <v>561</v>
      </c>
      <c r="E104" s="139" t="s">
        <v>98</v>
      </c>
      <c r="F104" s="140">
        <v>5</v>
      </c>
      <c r="G104" s="198">
        <v>9.68</v>
      </c>
      <c r="H104" s="155">
        <f t="shared" si="34"/>
        <v>12.42</v>
      </c>
      <c r="I104" s="210">
        <f t="shared" si="35"/>
        <v>62.1</v>
      </c>
      <c r="J104" s="8"/>
      <c r="K104" s="329"/>
      <c r="L104" s="9"/>
    </row>
    <row r="105" spans="1:12" ht="24" x14ac:dyDescent="0.25">
      <c r="A105" s="281" t="s">
        <v>565</v>
      </c>
      <c r="B105" s="139">
        <v>92869</v>
      </c>
      <c r="C105" s="139" t="s">
        <v>2</v>
      </c>
      <c r="D105" s="138" t="s">
        <v>560</v>
      </c>
      <c r="E105" s="139" t="s">
        <v>98</v>
      </c>
      <c r="F105" s="140">
        <v>44</v>
      </c>
      <c r="G105" s="198">
        <v>6.4</v>
      </c>
      <c r="H105" s="155">
        <f t="shared" si="34"/>
        <v>8.2100000000000009</v>
      </c>
      <c r="I105" s="210">
        <f t="shared" si="35"/>
        <v>361.24</v>
      </c>
      <c r="J105" s="8"/>
      <c r="K105" s="329"/>
      <c r="L105" s="9"/>
    </row>
    <row r="106" spans="1:12" ht="24" x14ac:dyDescent="0.25">
      <c r="A106" s="281" t="s">
        <v>566</v>
      </c>
      <c r="B106" s="139">
        <v>97585</v>
      </c>
      <c r="C106" s="139" t="s">
        <v>2</v>
      </c>
      <c r="D106" s="138" t="s">
        <v>386</v>
      </c>
      <c r="E106" s="139" t="s">
        <v>98</v>
      </c>
      <c r="F106" s="140">
        <v>35</v>
      </c>
      <c r="G106" s="198">
        <v>53.39</v>
      </c>
      <c r="H106" s="155">
        <f t="shared" ref="H106" si="36">TRUNC(G106+G106*$F$9,2)</f>
        <v>68.52</v>
      </c>
      <c r="I106" s="210">
        <f t="shared" ref="I106" si="37">TRUNC(F106*H106,2)</f>
        <v>2398.1999999999998</v>
      </c>
      <c r="J106" s="8"/>
      <c r="K106" s="329"/>
      <c r="L106" s="9"/>
    </row>
    <row r="107" spans="1:12" ht="30" customHeight="1" x14ac:dyDescent="0.25">
      <c r="A107" s="281" t="s">
        <v>567</v>
      </c>
      <c r="B107" s="139">
        <v>97592</v>
      </c>
      <c r="C107" s="139" t="s">
        <v>2</v>
      </c>
      <c r="D107" s="138" t="s">
        <v>387</v>
      </c>
      <c r="E107" s="139" t="s">
        <v>98</v>
      </c>
      <c r="F107" s="140">
        <v>3</v>
      </c>
      <c r="G107" s="198">
        <v>86.9</v>
      </c>
      <c r="H107" s="155">
        <f t="shared" ref="H107:H122" si="38">TRUNC(G107+G107*$F$9,2)</f>
        <v>111.53</v>
      </c>
      <c r="I107" s="210">
        <f t="shared" ref="I107:I122" si="39">TRUNC(F107*H107,2)</f>
        <v>334.59</v>
      </c>
      <c r="J107" s="8"/>
      <c r="K107" s="329"/>
      <c r="L107" s="9"/>
    </row>
    <row r="108" spans="1:12" ht="24" x14ac:dyDescent="0.25">
      <c r="A108" s="281" t="s">
        <v>568</v>
      </c>
      <c r="B108" s="139">
        <v>91959</v>
      </c>
      <c r="C108" s="139" t="s">
        <v>2</v>
      </c>
      <c r="D108" s="138" t="s">
        <v>388</v>
      </c>
      <c r="E108" s="139" t="s">
        <v>98</v>
      </c>
      <c r="F108" s="140">
        <v>4</v>
      </c>
      <c r="G108" s="198">
        <v>26.74</v>
      </c>
      <c r="H108" s="155">
        <f t="shared" si="38"/>
        <v>34.32</v>
      </c>
      <c r="I108" s="210">
        <f t="shared" si="39"/>
        <v>137.28</v>
      </c>
      <c r="J108" s="8"/>
      <c r="K108" s="329"/>
      <c r="L108" s="9"/>
    </row>
    <row r="109" spans="1:12" ht="24" x14ac:dyDescent="0.25">
      <c r="A109" s="281" t="s">
        <v>569</v>
      </c>
      <c r="B109" s="139">
        <v>91939</v>
      </c>
      <c r="C109" s="139" t="s">
        <v>2</v>
      </c>
      <c r="D109" s="138" t="s">
        <v>389</v>
      </c>
      <c r="E109" s="139" t="s">
        <v>98</v>
      </c>
      <c r="F109" s="140">
        <v>7</v>
      </c>
      <c r="G109" s="198">
        <v>18.72</v>
      </c>
      <c r="H109" s="155">
        <f t="shared" si="38"/>
        <v>24.02</v>
      </c>
      <c r="I109" s="210">
        <f t="shared" si="39"/>
        <v>168.14</v>
      </c>
      <c r="J109" s="8"/>
      <c r="K109" s="329"/>
      <c r="L109" s="9"/>
    </row>
    <row r="110" spans="1:12" ht="24" x14ac:dyDescent="0.25">
      <c r="A110" s="281" t="s">
        <v>570</v>
      </c>
      <c r="B110" s="139">
        <v>93662</v>
      </c>
      <c r="C110" s="139" t="s">
        <v>2</v>
      </c>
      <c r="D110" s="138" t="s">
        <v>390</v>
      </c>
      <c r="E110" s="139" t="s">
        <v>98</v>
      </c>
      <c r="F110" s="140">
        <v>4</v>
      </c>
      <c r="G110" s="198">
        <v>41.9</v>
      </c>
      <c r="H110" s="155">
        <f t="shared" si="38"/>
        <v>53.77</v>
      </c>
      <c r="I110" s="210">
        <f t="shared" si="39"/>
        <v>215.08</v>
      </c>
      <c r="J110" s="8"/>
      <c r="K110" s="329"/>
      <c r="L110" s="9"/>
    </row>
    <row r="111" spans="1:12" ht="24" x14ac:dyDescent="0.25">
      <c r="A111" s="281" t="s">
        <v>571</v>
      </c>
      <c r="B111" s="139">
        <v>93655</v>
      </c>
      <c r="C111" s="139" t="s">
        <v>2</v>
      </c>
      <c r="D111" s="138" t="s">
        <v>391</v>
      </c>
      <c r="E111" s="139" t="s">
        <v>98</v>
      </c>
      <c r="F111" s="140">
        <v>7</v>
      </c>
      <c r="G111" s="198">
        <v>9.11</v>
      </c>
      <c r="H111" s="155">
        <f t="shared" si="38"/>
        <v>11.69</v>
      </c>
      <c r="I111" s="210">
        <f t="shared" si="39"/>
        <v>81.83</v>
      </c>
      <c r="J111" s="8"/>
      <c r="K111" s="329"/>
      <c r="L111" s="9"/>
    </row>
    <row r="112" spans="1:12" ht="24" x14ac:dyDescent="0.25">
      <c r="A112" s="281" t="s">
        <v>572</v>
      </c>
      <c r="B112" s="139">
        <v>93664</v>
      </c>
      <c r="C112" s="139" t="s">
        <v>2</v>
      </c>
      <c r="D112" s="138" t="s">
        <v>392</v>
      </c>
      <c r="E112" s="139" t="s">
        <v>98</v>
      </c>
      <c r="F112" s="140">
        <v>2</v>
      </c>
      <c r="G112" s="198">
        <v>43.74</v>
      </c>
      <c r="H112" s="155">
        <f t="shared" si="38"/>
        <v>56.14</v>
      </c>
      <c r="I112" s="210">
        <f t="shared" si="39"/>
        <v>112.28</v>
      </c>
      <c r="J112" s="8"/>
      <c r="K112" s="329"/>
      <c r="L112" s="9"/>
    </row>
    <row r="113" spans="1:12" ht="24" x14ac:dyDescent="0.25">
      <c r="A113" s="281" t="s">
        <v>573</v>
      </c>
      <c r="B113" s="139">
        <v>91953</v>
      </c>
      <c r="C113" s="139" t="s">
        <v>2</v>
      </c>
      <c r="D113" s="138" t="s">
        <v>393</v>
      </c>
      <c r="E113" s="139" t="s">
        <v>98</v>
      </c>
      <c r="F113" s="140">
        <v>6</v>
      </c>
      <c r="G113" s="198">
        <v>16.91</v>
      </c>
      <c r="H113" s="155">
        <f t="shared" si="38"/>
        <v>21.7</v>
      </c>
      <c r="I113" s="210">
        <f t="shared" si="39"/>
        <v>130.19999999999999</v>
      </c>
      <c r="J113" s="8"/>
      <c r="K113" s="329"/>
      <c r="L113" s="9"/>
    </row>
    <row r="114" spans="1:12" ht="24" x14ac:dyDescent="0.25">
      <c r="A114" s="281" t="s">
        <v>574</v>
      </c>
      <c r="B114" s="139" t="s">
        <v>543</v>
      </c>
      <c r="C114" s="139" t="s">
        <v>318</v>
      </c>
      <c r="D114" s="138" t="s">
        <v>544</v>
      </c>
      <c r="E114" s="139" t="s">
        <v>98</v>
      </c>
      <c r="F114" s="140">
        <v>2</v>
      </c>
      <c r="G114" s="198">
        <v>36.119999999999997</v>
      </c>
      <c r="H114" s="155">
        <f t="shared" ref="H114" si="40">TRUNC(G114+G114*$F$9,2)</f>
        <v>46.36</v>
      </c>
      <c r="I114" s="210">
        <f t="shared" ref="I114" si="41">TRUNC(F114*H114,2)</f>
        <v>92.72</v>
      </c>
      <c r="J114" s="8"/>
      <c r="K114" s="329"/>
      <c r="L114" s="9"/>
    </row>
    <row r="115" spans="1:12" ht="35.1" customHeight="1" x14ac:dyDescent="0.25">
      <c r="A115" s="281" t="s">
        <v>575</v>
      </c>
      <c r="B115" s="139" t="s">
        <v>394</v>
      </c>
      <c r="C115" s="139" t="s">
        <v>2</v>
      </c>
      <c r="D115" s="138" t="s">
        <v>395</v>
      </c>
      <c r="E115" s="139" t="s">
        <v>98</v>
      </c>
      <c r="F115" s="140">
        <v>2</v>
      </c>
      <c r="G115" s="198">
        <v>1167.26</v>
      </c>
      <c r="H115" s="155">
        <f t="shared" si="38"/>
        <v>1498.17</v>
      </c>
      <c r="I115" s="210">
        <f t="shared" si="39"/>
        <v>2996.34</v>
      </c>
      <c r="J115" s="8"/>
      <c r="K115" s="329"/>
      <c r="L115" s="9"/>
    </row>
    <row r="116" spans="1:12" ht="24" x14ac:dyDescent="0.25">
      <c r="A116" s="281" t="s">
        <v>576</v>
      </c>
      <c r="B116" s="139">
        <v>93663</v>
      </c>
      <c r="C116" s="139" t="s">
        <v>2</v>
      </c>
      <c r="D116" s="138" t="s">
        <v>396</v>
      </c>
      <c r="E116" s="139" t="s">
        <v>98</v>
      </c>
      <c r="F116" s="140">
        <v>1</v>
      </c>
      <c r="G116" s="198">
        <v>41.9</v>
      </c>
      <c r="H116" s="155">
        <f t="shared" si="38"/>
        <v>53.77</v>
      </c>
      <c r="I116" s="210">
        <f t="shared" si="39"/>
        <v>53.77</v>
      </c>
      <c r="J116" s="8"/>
      <c r="K116" s="329"/>
      <c r="L116" s="9"/>
    </row>
    <row r="117" spans="1:12" ht="24.95" customHeight="1" x14ac:dyDescent="0.25">
      <c r="A117" s="281" t="s">
        <v>577</v>
      </c>
      <c r="B117" s="139">
        <v>93656</v>
      </c>
      <c r="C117" s="139" t="s">
        <v>2</v>
      </c>
      <c r="D117" s="138" t="s">
        <v>397</v>
      </c>
      <c r="E117" s="139" t="s">
        <v>98</v>
      </c>
      <c r="F117" s="140">
        <v>1</v>
      </c>
      <c r="G117" s="198">
        <v>9.11</v>
      </c>
      <c r="H117" s="155">
        <f t="shared" si="38"/>
        <v>11.69</v>
      </c>
      <c r="I117" s="210">
        <f t="shared" si="39"/>
        <v>11.69</v>
      </c>
      <c r="J117" s="8"/>
      <c r="K117" s="329"/>
      <c r="L117" s="9"/>
    </row>
    <row r="118" spans="1:12" ht="24.95" customHeight="1" x14ac:dyDescent="0.25">
      <c r="A118" s="281" t="s">
        <v>578</v>
      </c>
      <c r="B118" s="139">
        <v>91959</v>
      </c>
      <c r="C118" s="139" t="s">
        <v>2</v>
      </c>
      <c r="D118" s="138" t="s">
        <v>388</v>
      </c>
      <c r="E118" s="139" t="s">
        <v>98</v>
      </c>
      <c r="F118" s="140">
        <v>3</v>
      </c>
      <c r="G118" s="198">
        <v>26.74</v>
      </c>
      <c r="H118" s="155">
        <f t="shared" si="38"/>
        <v>34.32</v>
      </c>
      <c r="I118" s="210">
        <f t="shared" si="39"/>
        <v>102.96</v>
      </c>
      <c r="J118" s="8"/>
      <c r="K118" s="329"/>
      <c r="L118" s="9"/>
    </row>
    <row r="119" spans="1:12" ht="24.95" customHeight="1" x14ac:dyDescent="0.25">
      <c r="A119" s="281" t="s">
        <v>579</v>
      </c>
      <c r="B119" s="139">
        <v>91954</v>
      </c>
      <c r="C119" s="139" t="s">
        <v>2</v>
      </c>
      <c r="D119" s="138" t="s">
        <v>398</v>
      </c>
      <c r="E119" s="139" t="s">
        <v>98</v>
      </c>
      <c r="F119" s="140">
        <v>2</v>
      </c>
      <c r="G119" s="198">
        <v>15.8</v>
      </c>
      <c r="H119" s="155">
        <f t="shared" si="38"/>
        <v>20.27</v>
      </c>
      <c r="I119" s="210">
        <f t="shared" si="39"/>
        <v>40.54</v>
      </c>
      <c r="J119" s="8"/>
      <c r="K119" s="329"/>
      <c r="L119" s="9"/>
    </row>
    <row r="120" spans="1:12" ht="24" x14ac:dyDescent="0.25">
      <c r="A120" s="281" t="s">
        <v>580</v>
      </c>
      <c r="B120" s="139">
        <v>91953</v>
      </c>
      <c r="C120" s="139" t="s">
        <v>2</v>
      </c>
      <c r="D120" s="138" t="s">
        <v>393</v>
      </c>
      <c r="E120" s="139" t="s">
        <v>98</v>
      </c>
      <c r="F120" s="140">
        <v>7</v>
      </c>
      <c r="G120" s="198">
        <v>16.91</v>
      </c>
      <c r="H120" s="155">
        <f t="shared" si="38"/>
        <v>21.7</v>
      </c>
      <c r="I120" s="210">
        <f t="shared" si="39"/>
        <v>151.9</v>
      </c>
      <c r="J120" s="8"/>
      <c r="K120" s="329"/>
      <c r="L120" s="9"/>
    </row>
    <row r="121" spans="1:12" x14ac:dyDescent="0.25">
      <c r="A121" s="281" t="s">
        <v>581</v>
      </c>
      <c r="B121" s="139" t="s">
        <v>399</v>
      </c>
      <c r="C121" s="139" t="s">
        <v>318</v>
      </c>
      <c r="D121" s="138" t="s">
        <v>516</v>
      </c>
      <c r="E121" s="139" t="s">
        <v>98</v>
      </c>
      <c r="F121" s="140">
        <v>2</v>
      </c>
      <c r="G121" s="198">
        <v>170.78</v>
      </c>
      <c r="H121" s="155">
        <f t="shared" si="38"/>
        <v>219.19</v>
      </c>
      <c r="I121" s="210">
        <f t="shared" si="39"/>
        <v>438.38</v>
      </c>
      <c r="J121" s="8"/>
      <c r="K121" s="329"/>
      <c r="L121" s="9"/>
    </row>
    <row r="122" spans="1:12" x14ac:dyDescent="0.25">
      <c r="A122" s="281" t="s">
        <v>582</v>
      </c>
      <c r="B122" s="139" t="s">
        <v>515</v>
      </c>
      <c r="C122" s="139" t="s">
        <v>318</v>
      </c>
      <c r="D122" s="138" t="s">
        <v>155</v>
      </c>
      <c r="E122" s="139" t="s">
        <v>98</v>
      </c>
      <c r="F122" s="140">
        <v>1</v>
      </c>
      <c r="G122" s="198">
        <v>178.29</v>
      </c>
      <c r="H122" s="155">
        <f t="shared" si="38"/>
        <v>228.83</v>
      </c>
      <c r="I122" s="210">
        <f t="shared" si="39"/>
        <v>228.83</v>
      </c>
      <c r="J122" s="8"/>
      <c r="K122" s="329"/>
      <c r="L122" s="9"/>
    </row>
    <row r="123" spans="1:12" ht="24" x14ac:dyDescent="0.25">
      <c r="A123" s="281" t="s">
        <v>583</v>
      </c>
      <c r="B123" s="139" t="s">
        <v>400</v>
      </c>
      <c r="C123" s="139" t="s">
        <v>318</v>
      </c>
      <c r="D123" s="138" t="s">
        <v>517</v>
      </c>
      <c r="E123" s="139" t="s">
        <v>98</v>
      </c>
      <c r="F123" s="140">
        <v>3</v>
      </c>
      <c r="G123" s="198">
        <v>233.55</v>
      </c>
      <c r="H123" s="155">
        <f t="shared" ref="H123:H137" si="42">TRUNC(G123+G123*$F$9,2)</f>
        <v>299.76</v>
      </c>
      <c r="I123" s="210">
        <f t="shared" ref="I123:I137" si="43">TRUNC(F123*H123,2)</f>
        <v>899.28</v>
      </c>
      <c r="J123" s="8"/>
      <c r="K123" s="329"/>
      <c r="L123" s="9"/>
    </row>
    <row r="124" spans="1:12" ht="24.95" customHeight="1" x14ac:dyDescent="0.25">
      <c r="A124" s="281" t="s">
        <v>584</v>
      </c>
      <c r="B124" s="139">
        <v>91928</v>
      </c>
      <c r="C124" s="139" t="s">
        <v>2</v>
      </c>
      <c r="D124" s="138" t="s">
        <v>401</v>
      </c>
      <c r="E124" s="139" t="s">
        <v>74</v>
      </c>
      <c r="F124" s="140">
        <v>275</v>
      </c>
      <c r="G124" s="198">
        <v>3.88</v>
      </c>
      <c r="H124" s="155">
        <f t="shared" si="42"/>
        <v>4.97</v>
      </c>
      <c r="I124" s="210">
        <f t="shared" si="43"/>
        <v>1366.75</v>
      </c>
      <c r="J124" s="8"/>
      <c r="K124" s="329"/>
      <c r="L124" s="9"/>
    </row>
    <row r="125" spans="1:12" ht="24.95" customHeight="1" x14ac:dyDescent="0.25">
      <c r="A125" s="281" t="s">
        <v>585</v>
      </c>
      <c r="B125" s="139">
        <v>91926</v>
      </c>
      <c r="C125" s="139" t="s">
        <v>2</v>
      </c>
      <c r="D125" s="138" t="s">
        <v>402</v>
      </c>
      <c r="E125" s="139" t="s">
        <v>74</v>
      </c>
      <c r="F125" s="140">
        <v>2500</v>
      </c>
      <c r="G125" s="198">
        <v>2.42</v>
      </c>
      <c r="H125" s="155">
        <f t="shared" si="42"/>
        <v>3.1</v>
      </c>
      <c r="I125" s="210">
        <f t="shared" si="43"/>
        <v>7750</v>
      </c>
      <c r="J125" s="8"/>
      <c r="K125" s="329"/>
      <c r="L125" s="9"/>
    </row>
    <row r="126" spans="1:12" ht="24.95" customHeight="1" x14ac:dyDescent="0.25">
      <c r="A126" s="281" t="s">
        <v>586</v>
      </c>
      <c r="B126" s="139">
        <v>91930</v>
      </c>
      <c r="C126" s="139" t="s">
        <v>2</v>
      </c>
      <c r="D126" s="138" t="s">
        <v>403</v>
      </c>
      <c r="E126" s="139" t="s">
        <v>74</v>
      </c>
      <c r="F126" s="140">
        <v>27</v>
      </c>
      <c r="G126" s="198">
        <v>5.3</v>
      </c>
      <c r="H126" s="155">
        <f t="shared" si="42"/>
        <v>6.8</v>
      </c>
      <c r="I126" s="210">
        <f t="shared" si="43"/>
        <v>183.6</v>
      </c>
      <c r="J126" s="8"/>
      <c r="K126" s="329"/>
      <c r="L126" s="9"/>
    </row>
    <row r="127" spans="1:12" ht="24" x14ac:dyDescent="0.25">
      <c r="A127" s="281" t="s">
        <v>587</v>
      </c>
      <c r="B127" s="139">
        <v>91936</v>
      </c>
      <c r="C127" s="139" t="s">
        <v>2</v>
      </c>
      <c r="D127" s="138" t="s">
        <v>404</v>
      </c>
      <c r="E127" s="139" t="s">
        <v>98</v>
      </c>
      <c r="F127" s="140">
        <v>4</v>
      </c>
      <c r="G127" s="198">
        <v>8.8800000000000008</v>
      </c>
      <c r="H127" s="155">
        <f t="shared" si="42"/>
        <v>11.39</v>
      </c>
      <c r="I127" s="210">
        <f t="shared" si="43"/>
        <v>45.56</v>
      </c>
      <c r="J127" s="8"/>
      <c r="K127" s="329"/>
      <c r="L127" s="9"/>
    </row>
    <row r="128" spans="1:12" ht="24.95" customHeight="1" x14ac:dyDescent="0.25">
      <c r="A128" s="281" t="s">
        <v>588</v>
      </c>
      <c r="B128" s="139">
        <v>91844</v>
      </c>
      <c r="C128" s="139" t="s">
        <v>2</v>
      </c>
      <c r="D128" s="138" t="s">
        <v>405</v>
      </c>
      <c r="E128" s="139" t="s">
        <v>74</v>
      </c>
      <c r="F128" s="140">
        <v>120</v>
      </c>
      <c r="G128" s="198">
        <v>4.05</v>
      </c>
      <c r="H128" s="155">
        <f t="shared" si="42"/>
        <v>5.19</v>
      </c>
      <c r="I128" s="210">
        <f t="shared" si="43"/>
        <v>622.79999999999995</v>
      </c>
      <c r="J128" s="8"/>
      <c r="K128" s="329"/>
      <c r="L128" s="9"/>
    </row>
    <row r="129" spans="1:12" ht="24.95" customHeight="1" x14ac:dyDescent="0.25">
      <c r="A129" s="281" t="s">
        <v>589</v>
      </c>
      <c r="B129" s="139">
        <v>91854</v>
      </c>
      <c r="C129" s="139" t="s">
        <v>2</v>
      </c>
      <c r="D129" s="138" t="s">
        <v>406</v>
      </c>
      <c r="E129" s="139" t="s">
        <v>74</v>
      </c>
      <c r="F129" s="140">
        <v>140</v>
      </c>
      <c r="G129" s="198">
        <v>5.77</v>
      </c>
      <c r="H129" s="155">
        <f t="shared" si="42"/>
        <v>7.4</v>
      </c>
      <c r="I129" s="210">
        <f t="shared" ref="I129" si="44">TRUNC(F129*H129,2)</f>
        <v>1036</v>
      </c>
      <c r="J129" s="8"/>
      <c r="K129" s="329"/>
      <c r="L129" s="9"/>
    </row>
    <row r="130" spans="1:12" ht="24.95" customHeight="1" x14ac:dyDescent="0.25">
      <c r="A130" s="281" t="s">
        <v>590</v>
      </c>
      <c r="B130" s="139" t="s">
        <v>539</v>
      </c>
      <c r="C130" s="139" t="s">
        <v>318</v>
      </c>
      <c r="D130" s="138" t="s">
        <v>540</v>
      </c>
      <c r="E130" s="139" t="s">
        <v>74</v>
      </c>
      <c r="F130" s="140">
        <v>25</v>
      </c>
      <c r="G130" s="198">
        <v>24.26</v>
      </c>
      <c r="H130" s="155">
        <f t="shared" si="42"/>
        <v>31.13</v>
      </c>
      <c r="I130" s="210">
        <f t="shared" si="43"/>
        <v>778.25</v>
      </c>
      <c r="J130" s="8"/>
      <c r="K130" s="329"/>
      <c r="L130" s="9"/>
    </row>
    <row r="131" spans="1:12" x14ac:dyDescent="0.25">
      <c r="A131" s="280" t="s">
        <v>385</v>
      </c>
      <c r="B131" s="274"/>
      <c r="C131" s="274"/>
      <c r="D131" s="275" t="s">
        <v>840</v>
      </c>
      <c r="E131" s="274"/>
      <c r="F131" s="276"/>
      <c r="G131" s="277"/>
      <c r="H131" s="278"/>
      <c r="I131" s="279">
        <f>SUM(I132:I141)</f>
        <v>10734.369999999999</v>
      </c>
      <c r="J131" s="8"/>
      <c r="K131" s="329"/>
      <c r="L131" s="9"/>
    </row>
    <row r="132" spans="1:12" ht="24.95" customHeight="1" x14ac:dyDescent="0.25">
      <c r="A132" s="206" t="s">
        <v>547</v>
      </c>
      <c r="B132" s="139">
        <v>91846</v>
      </c>
      <c r="C132" s="139" t="s">
        <v>2</v>
      </c>
      <c r="D132" s="138" t="s">
        <v>407</v>
      </c>
      <c r="E132" s="139" t="s">
        <v>74</v>
      </c>
      <c r="F132" s="140">
        <v>35</v>
      </c>
      <c r="G132" s="198">
        <v>5.6</v>
      </c>
      <c r="H132" s="155">
        <f t="shared" si="42"/>
        <v>7.18</v>
      </c>
      <c r="I132" s="210">
        <f t="shared" si="43"/>
        <v>251.3</v>
      </c>
      <c r="J132" s="8"/>
      <c r="K132" s="329"/>
      <c r="L132" s="9"/>
    </row>
    <row r="133" spans="1:12" ht="24.95" customHeight="1" x14ac:dyDescent="0.25">
      <c r="A133" s="206" t="s">
        <v>548</v>
      </c>
      <c r="B133" s="139" t="s">
        <v>525</v>
      </c>
      <c r="C133" s="139" t="s">
        <v>318</v>
      </c>
      <c r="D133" s="138" t="s">
        <v>531</v>
      </c>
      <c r="E133" s="139" t="s">
        <v>74</v>
      </c>
      <c r="F133" s="140">
        <v>19</v>
      </c>
      <c r="G133" s="198">
        <v>8.0399999999999991</v>
      </c>
      <c r="H133" s="155">
        <f t="shared" si="42"/>
        <v>10.31</v>
      </c>
      <c r="I133" s="210">
        <f t="shared" si="43"/>
        <v>195.89</v>
      </c>
      <c r="J133" s="8"/>
      <c r="K133" s="329"/>
      <c r="L133" s="9"/>
    </row>
    <row r="134" spans="1:12" ht="24.95" customHeight="1" x14ac:dyDescent="0.25">
      <c r="A134" s="206" t="s">
        <v>549</v>
      </c>
      <c r="B134" s="139" t="s">
        <v>526</v>
      </c>
      <c r="C134" s="139" t="s">
        <v>318</v>
      </c>
      <c r="D134" s="138" t="s">
        <v>532</v>
      </c>
      <c r="E134" s="139" t="s">
        <v>74</v>
      </c>
      <c r="F134" s="140">
        <v>2</v>
      </c>
      <c r="G134" s="198">
        <v>10.130000000000001</v>
      </c>
      <c r="H134" s="155">
        <f t="shared" si="42"/>
        <v>13</v>
      </c>
      <c r="I134" s="210">
        <f t="shared" si="43"/>
        <v>26</v>
      </c>
      <c r="J134" s="8"/>
      <c r="K134" s="329"/>
      <c r="L134" s="9"/>
    </row>
    <row r="135" spans="1:12" x14ac:dyDescent="0.25">
      <c r="A135" s="206" t="s">
        <v>550</v>
      </c>
      <c r="B135" s="139" t="s">
        <v>533</v>
      </c>
      <c r="C135" s="139" t="s">
        <v>318</v>
      </c>
      <c r="D135" s="138" t="s">
        <v>534</v>
      </c>
      <c r="E135" s="139" t="s">
        <v>98</v>
      </c>
      <c r="F135" s="140">
        <v>1</v>
      </c>
      <c r="G135" s="198">
        <v>472.06</v>
      </c>
      <c r="H135" s="155">
        <f t="shared" si="42"/>
        <v>605.88</v>
      </c>
      <c r="I135" s="210">
        <f t="shared" si="43"/>
        <v>605.88</v>
      </c>
      <c r="J135" s="8"/>
      <c r="K135" s="329"/>
      <c r="L135" s="9"/>
    </row>
    <row r="136" spans="1:12" x14ac:dyDescent="0.25">
      <c r="A136" s="206" t="s">
        <v>551</v>
      </c>
      <c r="B136" s="139" t="s">
        <v>527</v>
      </c>
      <c r="C136" s="139" t="s">
        <v>318</v>
      </c>
      <c r="D136" s="138" t="s">
        <v>535</v>
      </c>
      <c r="E136" s="139" t="s">
        <v>98</v>
      </c>
      <c r="F136" s="140">
        <v>1</v>
      </c>
      <c r="G136" s="198">
        <v>3022.54</v>
      </c>
      <c r="H136" s="155">
        <f t="shared" si="42"/>
        <v>3879.43</v>
      </c>
      <c r="I136" s="210">
        <f t="shared" si="43"/>
        <v>3879.43</v>
      </c>
      <c r="J136" s="8"/>
      <c r="K136" s="329"/>
      <c r="L136" s="9"/>
    </row>
    <row r="137" spans="1:12" x14ac:dyDescent="0.25">
      <c r="A137" s="206" t="s">
        <v>552</v>
      </c>
      <c r="B137" s="139" t="s">
        <v>528</v>
      </c>
      <c r="C137" s="139" t="s">
        <v>318</v>
      </c>
      <c r="D137" s="138" t="s">
        <v>536</v>
      </c>
      <c r="E137" s="139" t="s">
        <v>98</v>
      </c>
      <c r="F137" s="140">
        <v>1</v>
      </c>
      <c r="G137" s="198">
        <v>1714.61</v>
      </c>
      <c r="H137" s="155">
        <f t="shared" si="42"/>
        <v>2200.6999999999998</v>
      </c>
      <c r="I137" s="210">
        <f t="shared" si="43"/>
        <v>2200.6999999999998</v>
      </c>
      <c r="J137" s="8"/>
      <c r="K137" s="329"/>
      <c r="L137" s="9"/>
    </row>
    <row r="138" spans="1:12" x14ac:dyDescent="0.25">
      <c r="A138" s="206" t="s">
        <v>553</v>
      </c>
      <c r="B138" s="139" t="s">
        <v>529</v>
      </c>
      <c r="C138" s="139" t="s">
        <v>318</v>
      </c>
      <c r="D138" s="138" t="s">
        <v>537</v>
      </c>
      <c r="E138" s="139" t="s">
        <v>98</v>
      </c>
      <c r="F138" s="140">
        <v>26</v>
      </c>
      <c r="G138" s="198">
        <v>31.73</v>
      </c>
      <c r="H138" s="155">
        <f t="shared" ref="H138:H141" si="45">TRUNC(G138+G138*$F$9,2)</f>
        <v>40.72</v>
      </c>
      <c r="I138" s="210">
        <f t="shared" ref="I138:I141" si="46">TRUNC(F138*H138,2)</f>
        <v>1058.72</v>
      </c>
      <c r="J138" s="8"/>
      <c r="K138" s="329"/>
      <c r="L138" s="9"/>
    </row>
    <row r="139" spans="1:12" ht="24" x14ac:dyDescent="0.25">
      <c r="A139" s="206" t="s">
        <v>554</v>
      </c>
      <c r="B139" s="139" t="s">
        <v>541</v>
      </c>
      <c r="C139" s="139" t="s">
        <v>318</v>
      </c>
      <c r="D139" s="138" t="s">
        <v>542</v>
      </c>
      <c r="E139" s="139" t="s">
        <v>98</v>
      </c>
      <c r="F139" s="140">
        <v>13</v>
      </c>
      <c r="G139" s="198">
        <v>40.35</v>
      </c>
      <c r="H139" s="155">
        <f t="shared" si="45"/>
        <v>51.78</v>
      </c>
      <c r="I139" s="210">
        <f t="shared" si="46"/>
        <v>673.14</v>
      </c>
      <c r="J139" s="8"/>
      <c r="K139" s="329"/>
      <c r="L139" s="9"/>
    </row>
    <row r="140" spans="1:12" x14ac:dyDescent="0.25">
      <c r="A140" s="206" t="s">
        <v>555</v>
      </c>
      <c r="B140" s="139" t="s">
        <v>530</v>
      </c>
      <c r="C140" s="139" t="s">
        <v>318</v>
      </c>
      <c r="D140" s="138" t="s">
        <v>538</v>
      </c>
      <c r="E140" s="139" t="s">
        <v>74</v>
      </c>
      <c r="F140" s="140">
        <v>324</v>
      </c>
      <c r="G140" s="198">
        <v>3.72</v>
      </c>
      <c r="H140" s="155">
        <f t="shared" si="45"/>
        <v>4.7699999999999996</v>
      </c>
      <c r="I140" s="210">
        <f t="shared" si="46"/>
        <v>1545.48</v>
      </c>
      <c r="J140" s="8"/>
      <c r="K140" s="329"/>
      <c r="L140" s="9"/>
    </row>
    <row r="141" spans="1:12" s="147" customFormat="1" ht="24.95" customHeight="1" x14ac:dyDescent="0.25">
      <c r="A141" s="206" t="s">
        <v>556</v>
      </c>
      <c r="B141" s="139">
        <v>92000</v>
      </c>
      <c r="C141" s="139" t="s">
        <v>2</v>
      </c>
      <c r="D141" s="138" t="s">
        <v>408</v>
      </c>
      <c r="E141" s="139" t="s">
        <v>98</v>
      </c>
      <c r="F141" s="140">
        <v>13</v>
      </c>
      <c r="G141" s="198">
        <v>17.850000000000001</v>
      </c>
      <c r="H141" s="155">
        <f t="shared" si="45"/>
        <v>22.91</v>
      </c>
      <c r="I141" s="210">
        <f t="shared" si="46"/>
        <v>297.83</v>
      </c>
      <c r="J141" s="199"/>
      <c r="K141" s="329"/>
      <c r="L141" s="25"/>
    </row>
    <row r="142" spans="1:12" x14ac:dyDescent="0.25">
      <c r="A142" s="209">
        <v>17</v>
      </c>
      <c r="B142" s="159"/>
      <c r="C142" s="159"/>
      <c r="D142" s="160" t="s">
        <v>839</v>
      </c>
      <c r="E142" s="159"/>
      <c r="F142" s="161"/>
      <c r="G142" s="164"/>
      <c r="H142" s="164"/>
      <c r="I142" s="208">
        <f>I143+I154</f>
        <v>3203.4500000000003</v>
      </c>
      <c r="J142" s="8"/>
      <c r="K142" s="329"/>
      <c r="L142" s="9"/>
    </row>
    <row r="143" spans="1:12" x14ac:dyDescent="0.25">
      <c r="A143" s="273" t="s">
        <v>343</v>
      </c>
      <c r="B143" s="274"/>
      <c r="C143" s="274"/>
      <c r="D143" s="275" t="s">
        <v>842</v>
      </c>
      <c r="E143" s="274"/>
      <c r="F143" s="276"/>
      <c r="G143" s="277"/>
      <c r="H143" s="278"/>
      <c r="I143" s="279">
        <f>SUM(I144:I153)</f>
        <v>723.65999999999985</v>
      </c>
      <c r="J143" s="8"/>
      <c r="K143" s="329"/>
      <c r="L143" s="9"/>
    </row>
    <row r="144" spans="1:12" ht="30" customHeight="1" x14ac:dyDescent="0.25">
      <c r="A144" s="206" t="s">
        <v>345</v>
      </c>
      <c r="B144" s="139">
        <v>89538</v>
      </c>
      <c r="C144" s="139" t="s">
        <v>2</v>
      </c>
      <c r="D144" s="138" t="s">
        <v>308</v>
      </c>
      <c r="E144" s="139" t="s">
        <v>98</v>
      </c>
      <c r="F144" s="140">
        <v>8</v>
      </c>
      <c r="G144" s="187">
        <v>2.86</v>
      </c>
      <c r="H144" s="155">
        <f t="shared" ref="H144:H160" si="47">TRUNC(G144+G144*$F$9,2)</f>
        <v>3.67</v>
      </c>
      <c r="I144" s="210">
        <f t="shared" ref="I144:I160" si="48">TRUNC(F144*H144,2)</f>
        <v>29.36</v>
      </c>
      <c r="J144" s="8"/>
      <c r="K144" s="329"/>
      <c r="L144" s="9"/>
    </row>
    <row r="145" spans="1:12" ht="30" customHeight="1" x14ac:dyDescent="0.25">
      <c r="A145" s="206" t="s">
        <v>346</v>
      </c>
      <c r="B145" s="139">
        <v>89492</v>
      </c>
      <c r="C145" s="139" t="s">
        <v>2</v>
      </c>
      <c r="D145" s="138" t="s">
        <v>309</v>
      </c>
      <c r="E145" s="139" t="s">
        <v>98</v>
      </c>
      <c r="F145" s="140">
        <v>4</v>
      </c>
      <c r="G145" s="187">
        <v>4.78</v>
      </c>
      <c r="H145" s="155">
        <f t="shared" si="47"/>
        <v>6.13</v>
      </c>
      <c r="I145" s="210">
        <f t="shared" si="48"/>
        <v>24.52</v>
      </c>
      <c r="J145" s="8"/>
      <c r="K145" s="329"/>
      <c r="L145" s="9"/>
    </row>
    <row r="146" spans="1:12" ht="30" customHeight="1" x14ac:dyDescent="0.25">
      <c r="A146" s="206" t="s">
        <v>347</v>
      </c>
      <c r="B146" s="139">
        <v>89481</v>
      </c>
      <c r="C146" s="139" t="s">
        <v>2</v>
      </c>
      <c r="D146" s="138" t="s">
        <v>310</v>
      </c>
      <c r="E146" s="139" t="s">
        <v>98</v>
      </c>
      <c r="F146" s="140">
        <v>7</v>
      </c>
      <c r="G146" s="187">
        <v>3.2</v>
      </c>
      <c r="H146" s="155">
        <f t="shared" si="47"/>
        <v>4.0999999999999996</v>
      </c>
      <c r="I146" s="210">
        <f t="shared" si="48"/>
        <v>28.7</v>
      </c>
      <c r="J146" s="8"/>
      <c r="K146" s="329"/>
      <c r="L146" s="9"/>
    </row>
    <row r="147" spans="1:12" x14ac:dyDescent="0.25">
      <c r="A147" s="206" t="s">
        <v>348</v>
      </c>
      <c r="B147" s="139" t="s">
        <v>311</v>
      </c>
      <c r="C147" s="139" t="s">
        <v>318</v>
      </c>
      <c r="D147" s="138" t="s">
        <v>518</v>
      </c>
      <c r="E147" s="139" t="s">
        <v>98</v>
      </c>
      <c r="F147" s="140">
        <v>2</v>
      </c>
      <c r="G147" s="187">
        <v>8.92</v>
      </c>
      <c r="H147" s="155">
        <f t="shared" si="47"/>
        <v>11.44</v>
      </c>
      <c r="I147" s="210">
        <f t="shared" si="48"/>
        <v>22.88</v>
      </c>
      <c r="J147" s="8"/>
      <c r="K147" s="329"/>
      <c r="L147" s="9"/>
    </row>
    <row r="148" spans="1:12" ht="30" customHeight="1" x14ac:dyDescent="0.25">
      <c r="A148" s="206" t="s">
        <v>349</v>
      </c>
      <c r="B148" s="139">
        <v>89534</v>
      </c>
      <c r="C148" s="139" t="s">
        <v>2</v>
      </c>
      <c r="D148" s="138" t="s">
        <v>312</v>
      </c>
      <c r="E148" s="139" t="s">
        <v>98</v>
      </c>
      <c r="F148" s="140">
        <v>2</v>
      </c>
      <c r="G148" s="187">
        <v>3.07</v>
      </c>
      <c r="H148" s="155">
        <f t="shared" si="47"/>
        <v>3.94</v>
      </c>
      <c r="I148" s="210">
        <f t="shared" si="48"/>
        <v>7.88</v>
      </c>
      <c r="J148" s="8"/>
      <c r="K148" s="329"/>
      <c r="L148" s="9"/>
    </row>
    <row r="149" spans="1:12" ht="30" customHeight="1" x14ac:dyDescent="0.25">
      <c r="A149" s="206" t="s">
        <v>350</v>
      </c>
      <c r="B149" s="139">
        <v>89356</v>
      </c>
      <c r="C149" s="139" t="s">
        <v>2</v>
      </c>
      <c r="D149" s="138" t="s">
        <v>313</v>
      </c>
      <c r="E149" s="139" t="s">
        <v>74</v>
      </c>
      <c r="F149" s="140">
        <v>15</v>
      </c>
      <c r="G149" s="187">
        <v>14.99</v>
      </c>
      <c r="H149" s="155">
        <f t="shared" si="47"/>
        <v>19.23</v>
      </c>
      <c r="I149" s="210">
        <f t="shared" si="48"/>
        <v>288.45</v>
      </c>
      <c r="J149" s="8"/>
      <c r="K149" s="329"/>
      <c r="L149" s="9"/>
    </row>
    <row r="150" spans="1:12" ht="30" customHeight="1" x14ac:dyDescent="0.25">
      <c r="A150" s="206" t="s">
        <v>351</v>
      </c>
      <c r="B150" s="139">
        <v>89447</v>
      </c>
      <c r="C150" s="139" t="s">
        <v>2</v>
      </c>
      <c r="D150" s="138" t="s">
        <v>314</v>
      </c>
      <c r="E150" s="139" t="s">
        <v>74</v>
      </c>
      <c r="F150" s="140">
        <v>15</v>
      </c>
      <c r="G150" s="187">
        <v>7.15</v>
      </c>
      <c r="H150" s="155">
        <f t="shared" si="47"/>
        <v>9.17</v>
      </c>
      <c r="I150" s="210">
        <f t="shared" si="48"/>
        <v>137.55000000000001</v>
      </c>
      <c r="J150" s="8"/>
      <c r="K150" s="329"/>
      <c r="L150" s="9"/>
    </row>
    <row r="151" spans="1:12" ht="24" x14ac:dyDescent="0.25">
      <c r="A151" s="206" t="s">
        <v>352</v>
      </c>
      <c r="B151" s="139">
        <v>89617</v>
      </c>
      <c r="C151" s="139" t="s">
        <v>2</v>
      </c>
      <c r="D151" s="138" t="s">
        <v>315</v>
      </c>
      <c r="E151" s="139" t="s">
        <v>98</v>
      </c>
      <c r="F151" s="140">
        <v>7</v>
      </c>
      <c r="G151" s="140">
        <v>4.6100000000000003</v>
      </c>
      <c r="H151" s="155">
        <f t="shared" si="47"/>
        <v>5.91</v>
      </c>
      <c r="I151" s="210">
        <f t="shared" si="48"/>
        <v>41.37</v>
      </c>
      <c r="J151" s="8"/>
      <c r="K151" s="329"/>
      <c r="L151" s="9"/>
    </row>
    <row r="152" spans="1:12" ht="24" x14ac:dyDescent="0.25">
      <c r="A152" s="206" t="s">
        <v>353</v>
      </c>
      <c r="B152" s="139">
        <v>89620</v>
      </c>
      <c r="C152" s="139" t="s">
        <v>2</v>
      </c>
      <c r="D152" s="138" t="s">
        <v>316</v>
      </c>
      <c r="E152" s="139" t="s">
        <v>98</v>
      </c>
      <c r="F152" s="140">
        <v>3</v>
      </c>
      <c r="G152" s="187">
        <v>7.02</v>
      </c>
      <c r="H152" s="155">
        <f t="shared" si="47"/>
        <v>9.01</v>
      </c>
      <c r="I152" s="210">
        <f t="shared" si="48"/>
        <v>27.03</v>
      </c>
      <c r="J152" s="8"/>
      <c r="K152" s="329"/>
      <c r="L152" s="9"/>
    </row>
    <row r="153" spans="1:12" ht="24.95" customHeight="1" x14ac:dyDescent="0.25">
      <c r="A153" s="206" t="s">
        <v>354</v>
      </c>
      <c r="B153" s="139">
        <v>90373</v>
      </c>
      <c r="C153" s="139" t="s">
        <v>2</v>
      </c>
      <c r="D153" s="138" t="s">
        <v>317</v>
      </c>
      <c r="E153" s="139" t="s">
        <v>98</v>
      </c>
      <c r="F153" s="140">
        <v>9</v>
      </c>
      <c r="G153" s="187">
        <v>10.039999999999999</v>
      </c>
      <c r="H153" s="155">
        <f t="shared" si="47"/>
        <v>12.88</v>
      </c>
      <c r="I153" s="210">
        <f t="shared" si="48"/>
        <v>115.92</v>
      </c>
      <c r="J153" s="8"/>
      <c r="K153" s="329"/>
      <c r="L153" s="9"/>
    </row>
    <row r="154" spans="1:12" x14ac:dyDescent="0.25">
      <c r="A154" s="273" t="s">
        <v>344</v>
      </c>
      <c r="B154" s="274"/>
      <c r="C154" s="274"/>
      <c r="D154" s="275" t="s">
        <v>841</v>
      </c>
      <c r="E154" s="274"/>
      <c r="F154" s="276"/>
      <c r="G154" s="277"/>
      <c r="H154" s="278"/>
      <c r="I154" s="279">
        <f>SUM(I155:I174)</f>
        <v>2479.7900000000004</v>
      </c>
      <c r="J154" s="8"/>
      <c r="K154" s="329"/>
      <c r="L154" s="9"/>
    </row>
    <row r="155" spans="1:12" ht="36" x14ac:dyDescent="0.25">
      <c r="A155" s="206" t="s">
        <v>355</v>
      </c>
      <c r="B155" s="139" t="s">
        <v>319</v>
      </c>
      <c r="C155" s="139" t="s">
        <v>2</v>
      </c>
      <c r="D155" s="138" t="s">
        <v>320</v>
      </c>
      <c r="E155" s="139" t="s">
        <v>98</v>
      </c>
      <c r="F155" s="140">
        <v>1</v>
      </c>
      <c r="G155" s="187">
        <v>292.29000000000002</v>
      </c>
      <c r="H155" s="155">
        <f t="shared" si="47"/>
        <v>375.15</v>
      </c>
      <c r="I155" s="210">
        <f t="shared" si="48"/>
        <v>375.15</v>
      </c>
      <c r="J155" s="8"/>
      <c r="K155" s="329"/>
      <c r="L155" s="9"/>
    </row>
    <row r="156" spans="1:12" ht="24" x14ac:dyDescent="0.25">
      <c r="A156" s="206" t="s">
        <v>356</v>
      </c>
      <c r="B156" s="139">
        <v>98110</v>
      </c>
      <c r="C156" s="139" t="s">
        <v>2</v>
      </c>
      <c r="D156" s="138" t="s">
        <v>321</v>
      </c>
      <c r="E156" s="139" t="s">
        <v>98</v>
      </c>
      <c r="F156" s="140">
        <v>1</v>
      </c>
      <c r="G156" s="187">
        <v>335.85</v>
      </c>
      <c r="H156" s="155">
        <f t="shared" si="47"/>
        <v>431.06</v>
      </c>
      <c r="I156" s="210">
        <f t="shared" si="48"/>
        <v>431.06</v>
      </c>
      <c r="J156" s="8"/>
      <c r="K156" s="329"/>
      <c r="L156" s="9"/>
    </row>
    <row r="157" spans="1:12" x14ac:dyDescent="0.25">
      <c r="A157" s="206" t="s">
        <v>357</v>
      </c>
      <c r="B157" s="139" t="s">
        <v>322</v>
      </c>
      <c r="C157" s="139" t="s">
        <v>318</v>
      </c>
      <c r="D157" s="138" t="s">
        <v>519</v>
      </c>
      <c r="E157" s="139" t="s">
        <v>98</v>
      </c>
      <c r="F157" s="140">
        <v>5</v>
      </c>
      <c r="G157" s="187">
        <v>38.81</v>
      </c>
      <c r="H157" s="155">
        <f t="shared" si="47"/>
        <v>49.81</v>
      </c>
      <c r="I157" s="210">
        <f t="shared" si="48"/>
        <v>249.05</v>
      </c>
      <c r="J157" s="8"/>
      <c r="K157" s="329"/>
      <c r="L157" s="9"/>
    </row>
    <row r="158" spans="1:12" ht="36" x14ac:dyDescent="0.25">
      <c r="A158" s="206" t="s">
        <v>358</v>
      </c>
      <c r="B158" s="139">
        <v>89748</v>
      </c>
      <c r="C158" s="139" t="s">
        <v>2</v>
      </c>
      <c r="D158" s="138" t="s">
        <v>323</v>
      </c>
      <c r="E158" s="139" t="s">
        <v>98</v>
      </c>
      <c r="F158" s="140">
        <v>2</v>
      </c>
      <c r="G158" s="187">
        <v>25.22</v>
      </c>
      <c r="H158" s="155">
        <f t="shared" si="47"/>
        <v>32.36</v>
      </c>
      <c r="I158" s="210">
        <f t="shared" si="48"/>
        <v>64.72</v>
      </c>
      <c r="J158" s="8"/>
      <c r="K158" s="329"/>
      <c r="L158" s="9"/>
    </row>
    <row r="159" spans="1:12" ht="36" x14ac:dyDescent="0.25">
      <c r="A159" s="206" t="s">
        <v>359</v>
      </c>
      <c r="B159" s="139">
        <v>89733</v>
      </c>
      <c r="C159" s="139" t="s">
        <v>2</v>
      </c>
      <c r="D159" s="138" t="s">
        <v>324</v>
      </c>
      <c r="E159" s="139" t="s">
        <v>98</v>
      </c>
      <c r="F159" s="140">
        <v>2</v>
      </c>
      <c r="G159" s="187">
        <v>12.37</v>
      </c>
      <c r="H159" s="155">
        <f t="shared" si="47"/>
        <v>15.87</v>
      </c>
      <c r="I159" s="210">
        <f t="shared" si="48"/>
        <v>31.74</v>
      </c>
      <c r="J159" s="8"/>
      <c r="K159" s="329"/>
      <c r="L159" s="9"/>
    </row>
    <row r="160" spans="1:12" ht="36" x14ac:dyDescent="0.25">
      <c r="A160" s="206" t="s">
        <v>360</v>
      </c>
      <c r="B160" s="139">
        <v>89728</v>
      </c>
      <c r="C160" s="139" t="s">
        <v>2</v>
      </c>
      <c r="D160" s="138" t="s">
        <v>325</v>
      </c>
      <c r="E160" s="139" t="s">
        <v>98</v>
      </c>
      <c r="F160" s="140">
        <v>2</v>
      </c>
      <c r="G160" s="187">
        <v>7.29</v>
      </c>
      <c r="H160" s="155">
        <f t="shared" si="47"/>
        <v>9.35</v>
      </c>
      <c r="I160" s="210">
        <f t="shared" si="48"/>
        <v>18.7</v>
      </c>
      <c r="J160" s="8"/>
      <c r="K160" s="329"/>
      <c r="L160" s="9"/>
    </row>
    <row r="161" spans="1:12" ht="36" x14ac:dyDescent="0.25">
      <c r="A161" s="206" t="s">
        <v>361</v>
      </c>
      <c r="B161" s="139">
        <v>89746</v>
      </c>
      <c r="C161" s="139" t="s">
        <v>2</v>
      </c>
      <c r="D161" s="138" t="s">
        <v>326</v>
      </c>
      <c r="E161" s="139" t="s">
        <v>98</v>
      </c>
      <c r="F161" s="140">
        <v>3</v>
      </c>
      <c r="G161" s="187">
        <v>17.03</v>
      </c>
      <c r="H161" s="155">
        <f t="shared" ref="H161:H174" si="49">TRUNC(G161+G161*$F$9,2)</f>
        <v>21.85</v>
      </c>
      <c r="I161" s="210">
        <f t="shared" ref="I161:I174" si="50">TRUNC(F161*H161,2)</f>
        <v>65.55</v>
      </c>
      <c r="J161" s="8"/>
      <c r="K161" s="329"/>
      <c r="L161" s="9"/>
    </row>
    <row r="162" spans="1:12" ht="36" x14ac:dyDescent="0.25">
      <c r="A162" s="206" t="s">
        <v>362</v>
      </c>
      <c r="B162" s="139">
        <v>89732</v>
      </c>
      <c r="C162" s="139" t="s">
        <v>2</v>
      </c>
      <c r="D162" s="138" t="s">
        <v>327</v>
      </c>
      <c r="E162" s="139" t="s">
        <v>98</v>
      </c>
      <c r="F162" s="140">
        <v>5</v>
      </c>
      <c r="G162" s="187">
        <v>8.0399999999999991</v>
      </c>
      <c r="H162" s="155">
        <f t="shared" si="49"/>
        <v>10.31</v>
      </c>
      <c r="I162" s="210">
        <f t="shared" si="50"/>
        <v>51.55</v>
      </c>
      <c r="J162" s="8"/>
      <c r="K162" s="329"/>
      <c r="L162" s="9"/>
    </row>
    <row r="163" spans="1:12" ht="36" x14ac:dyDescent="0.25">
      <c r="A163" s="206" t="s">
        <v>363</v>
      </c>
      <c r="B163" s="139">
        <v>89726</v>
      </c>
      <c r="C163" s="139" t="s">
        <v>2</v>
      </c>
      <c r="D163" s="138" t="s">
        <v>328</v>
      </c>
      <c r="E163" s="139" t="s">
        <v>98</v>
      </c>
      <c r="F163" s="140">
        <v>2</v>
      </c>
      <c r="G163" s="187">
        <v>6.29</v>
      </c>
      <c r="H163" s="155">
        <f t="shared" si="49"/>
        <v>8.07</v>
      </c>
      <c r="I163" s="210">
        <f t="shared" si="50"/>
        <v>16.14</v>
      </c>
      <c r="J163" s="8"/>
      <c r="K163" s="329"/>
      <c r="L163" s="9"/>
    </row>
    <row r="164" spans="1:12" ht="36" x14ac:dyDescent="0.25">
      <c r="A164" s="206" t="s">
        <v>364</v>
      </c>
      <c r="B164" s="139">
        <v>89731</v>
      </c>
      <c r="C164" s="139" t="s">
        <v>2</v>
      </c>
      <c r="D164" s="138" t="s">
        <v>329</v>
      </c>
      <c r="E164" s="139" t="s">
        <v>98</v>
      </c>
      <c r="F164" s="140">
        <v>4</v>
      </c>
      <c r="G164" s="187">
        <v>7.49</v>
      </c>
      <c r="H164" s="155">
        <f t="shared" si="49"/>
        <v>9.61</v>
      </c>
      <c r="I164" s="210">
        <f t="shared" si="50"/>
        <v>38.44</v>
      </c>
      <c r="J164" s="8"/>
      <c r="K164" s="329"/>
      <c r="L164" s="9"/>
    </row>
    <row r="165" spans="1:12" ht="24" x14ac:dyDescent="0.25">
      <c r="A165" s="206" t="s">
        <v>365</v>
      </c>
      <c r="B165" s="139" t="s">
        <v>330</v>
      </c>
      <c r="C165" s="139" t="s">
        <v>318</v>
      </c>
      <c r="D165" s="138" t="s">
        <v>520</v>
      </c>
      <c r="E165" s="139" t="s">
        <v>98</v>
      </c>
      <c r="F165" s="140">
        <v>2</v>
      </c>
      <c r="G165" s="187">
        <v>7.52</v>
      </c>
      <c r="H165" s="155">
        <f t="shared" si="49"/>
        <v>9.65</v>
      </c>
      <c r="I165" s="210">
        <f t="shared" si="50"/>
        <v>19.3</v>
      </c>
      <c r="J165" s="8"/>
      <c r="K165" s="329"/>
      <c r="L165" s="9"/>
    </row>
    <row r="166" spans="1:12" ht="24" x14ac:dyDescent="0.25">
      <c r="A166" s="206" t="s">
        <v>366</v>
      </c>
      <c r="B166" s="139" t="s">
        <v>521</v>
      </c>
      <c r="C166" s="139" t="s">
        <v>318</v>
      </c>
      <c r="D166" s="138" t="s">
        <v>522</v>
      </c>
      <c r="E166" s="139" t="s">
        <v>98</v>
      </c>
      <c r="F166" s="140">
        <v>2</v>
      </c>
      <c r="G166" s="187">
        <v>26.07</v>
      </c>
      <c r="H166" s="155">
        <f t="shared" si="49"/>
        <v>33.46</v>
      </c>
      <c r="I166" s="210">
        <f t="shared" si="50"/>
        <v>66.92</v>
      </c>
      <c r="J166" s="8"/>
      <c r="K166" s="329"/>
      <c r="L166" s="9"/>
    </row>
    <row r="167" spans="1:12" ht="36" x14ac:dyDescent="0.25">
      <c r="A167" s="206" t="s">
        <v>367</v>
      </c>
      <c r="B167" s="139">
        <v>89797</v>
      </c>
      <c r="C167" s="139" t="s">
        <v>2</v>
      </c>
      <c r="D167" s="138" t="s">
        <v>331</v>
      </c>
      <c r="E167" s="139" t="s">
        <v>98</v>
      </c>
      <c r="F167" s="140">
        <v>1</v>
      </c>
      <c r="G167" s="187">
        <v>32.35</v>
      </c>
      <c r="H167" s="155">
        <f t="shared" si="49"/>
        <v>41.52</v>
      </c>
      <c r="I167" s="210">
        <f t="shared" si="50"/>
        <v>41.52</v>
      </c>
      <c r="J167" s="8"/>
      <c r="K167" s="329"/>
      <c r="L167" s="9"/>
    </row>
    <row r="168" spans="1:12" ht="36" x14ac:dyDescent="0.25">
      <c r="A168" s="206" t="s">
        <v>368</v>
      </c>
      <c r="B168" s="139">
        <v>89778</v>
      </c>
      <c r="C168" s="139" t="s">
        <v>2</v>
      </c>
      <c r="D168" s="138" t="s">
        <v>332</v>
      </c>
      <c r="E168" s="139" t="s">
        <v>98</v>
      </c>
      <c r="F168" s="140">
        <v>4</v>
      </c>
      <c r="G168" s="187">
        <v>13.19</v>
      </c>
      <c r="H168" s="155">
        <f t="shared" si="49"/>
        <v>16.920000000000002</v>
      </c>
      <c r="I168" s="210">
        <f t="shared" si="50"/>
        <v>67.680000000000007</v>
      </c>
      <c r="J168" s="8"/>
      <c r="K168" s="329"/>
      <c r="L168" s="9"/>
    </row>
    <row r="169" spans="1:12" ht="34.5" customHeight="1" x14ac:dyDescent="0.25">
      <c r="A169" s="206" t="s">
        <v>369</v>
      </c>
      <c r="B169" s="139">
        <v>89753</v>
      </c>
      <c r="C169" s="139" t="s">
        <v>2</v>
      </c>
      <c r="D169" s="138" t="s">
        <v>333</v>
      </c>
      <c r="E169" s="139" t="s">
        <v>98</v>
      </c>
      <c r="F169" s="140">
        <v>2</v>
      </c>
      <c r="G169" s="187">
        <v>6.33</v>
      </c>
      <c r="H169" s="155">
        <f t="shared" si="49"/>
        <v>8.1199999999999992</v>
      </c>
      <c r="I169" s="210">
        <f t="shared" si="50"/>
        <v>16.239999999999998</v>
      </c>
      <c r="J169" s="8"/>
      <c r="K169" s="329"/>
      <c r="L169" s="9"/>
    </row>
    <row r="170" spans="1:12" s="158" customFormat="1" ht="15.75" customHeight="1" x14ac:dyDescent="0.25">
      <c r="A170" s="206" t="s">
        <v>370</v>
      </c>
      <c r="B170" s="139" t="s">
        <v>334</v>
      </c>
      <c r="C170" s="139" t="s">
        <v>318</v>
      </c>
      <c r="D170" s="138" t="s">
        <v>523</v>
      </c>
      <c r="E170" s="139" t="s">
        <v>98</v>
      </c>
      <c r="F170" s="140">
        <v>2</v>
      </c>
      <c r="G170" s="187">
        <v>7.83</v>
      </c>
      <c r="H170" s="155">
        <f t="shared" si="49"/>
        <v>10.039999999999999</v>
      </c>
      <c r="I170" s="210">
        <f t="shared" si="50"/>
        <v>20.079999999999998</v>
      </c>
      <c r="J170" s="149"/>
      <c r="K170" s="329"/>
      <c r="L170" s="191"/>
    </row>
    <row r="171" spans="1:12" ht="24" x14ac:dyDescent="0.25">
      <c r="A171" s="206" t="s">
        <v>371</v>
      </c>
      <c r="B171" s="139">
        <v>89714</v>
      </c>
      <c r="C171" s="139" t="s">
        <v>2</v>
      </c>
      <c r="D171" s="138" t="s">
        <v>335</v>
      </c>
      <c r="E171" s="139" t="s">
        <v>74</v>
      </c>
      <c r="F171" s="140">
        <v>11</v>
      </c>
      <c r="G171" s="187">
        <v>36.19</v>
      </c>
      <c r="H171" s="155">
        <f t="shared" si="49"/>
        <v>46.44</v>
      </c>
      <c r="I171" s="210">
        <f t="shared" si="50"/>
        <v>510.84</v>
      </c>
      <c r="J171" s="8"/>
      <c r="K171" s="329"/>
      <c r="L171" s="9"/>
    </row>
    <row r="172" spans="1:12" ht="24" x14ac:dyDescent="0.25">
      <c r="A172" s="206" t="s">
        <v>372</v>
      </c>
      <c r="B172" s="139">
        <v>89712</v>
      </c>
      <c r="C172" s="139" t="s">
        <v>2</v>
      </c>
      <c r="D172" s="138" t="s">
        <v>336</v>
      </c>
      <c r="E172" s="139" t="s">
        <v>74</v>
      </c>
      <c r="F172" s="140">
        <v>13</v>
      </c>
      <c r="G172" s="187">
        <v>18.66</v>
      </c>
      <c r="H172" s="155">
        <f t="shared" si="49"/>
        <v>23.95</v>
      </c>
      <c r="I172" s="210">
        <f t="shared" si="50"/>
        <v>311.35000000000002</v>
      </c>
      <c r="J172" s="8"/>
      <c r="K172" s="329"/>
      <c r="L172" s="9"/>
    </row>
    <row r="173" spans="1:12" ht="24" x14ac:dyDescent="0.25">
      <c r="A173" s="206" t="s">
        <v>373</v>
      </c>
      <c r="B173" s="139">
        <v>89711</v>
      </c>
      <c r="C173" s="139" t="s">
        <v>2</v>
      </c>
      <c r="D173" s="138" t="s">
        <v>337</v>
      </c>
      <c r="E173" s="139" t="s">
        <v>74</v>
      </c>
      <c r="F173" s="140">
        <v>3</v>
      </c>
      <c r="G173" s="187">
        <v>12.69</v>
      </c>
      <c r="H173" s="155">
        <f t="shared" si="49"/>
        <v>16.28</v>
      </c>
      <c r="I173" s="210">
        <f t="shared" si="50"/>
        <v>48.84</v>
      </c>
      <c r="J173" s="8"/>
      <c r="K173" s="329"/>
      <c r="L173" s="9"/>
    </row>
    <row r="174" spans="1:12" ht="24" x14ac:dyDescent="0.25">
      <c r="A174" s="206" t="s">
        <v>374</v>
      </c>
      <c r="B174" s="139">
        <v>89784</v>
      </c>
      <c r="C174" s="139" t="s">
        <v>2</v>
      </c>
      <c r="D174" s="138" t="s">
        <v>338</v>
      </c>
      <c r="E174" s="139" t="s">
        <v>98</v>
      </c>
      <c r="F174" s="140">
        <v>2</v>
      </c>
      <c r="G174" s="187">
        <v>13.61</v>
      </c>
      <c r="H174" s="155">
        <f t="shared" si="49"/>
        <v>17.46</v>
      </c>
      <c r="I174" s="210">
        <f t="shared" si="50"/>
        <v>34.92</v>
      </c>
      <c r="J174" s="8"/>
      <c r="K174" s="329"/>
      <c r="L174" s="9"/>
    </row>
    <row r="175" spans="1:12" s="136" customFormat="1" x14ac:dyDescent="0.25">
      <c r="A175" s="209">
        <v>18</v>
      </c>
      <c r="B175" s="159"/>
      <c r="C175" s="159"/>
      <c r="D175" s="272" t="s">
        <v>242</v>
      </c>
      <c r="E175" s="159"/>
      <c r="F175" s="272"/>
      <c r="G175" s="164"/>
      <c r="H175" s="164"/>
      <c r="I175" s="208">
        <f>SUM(I176:I185)</f>
        <v>4258.95</v>
      </c>
      <c r="J175" s="134"/>
      <c r="K175" s="329"/>
      <c r="L175" s="135"/>
    </row>
    <row r="176" spans="1:12" s="194" customFormat="1" ht="24.95" customHeight="1" x14ac:dyDescent="0.25">
      <c r="A176" s="206" t="s">
        <v>375</v>
      </c>
      <c r="B176" s="139">
        <v>86915</v>
      </c>
      <c r="C176" s="139" t="s">
        <v>2</v>
      </c>
      <c r="D176" s="138" t="s">
        <v>592</v>
      </c>
      <c r="E176" s="139" t="s">
        <v>98</v>
      </c>
      <c r="F176" s="163">
        <v>2</v>
      </c>
      <c r="G176" s="187">
        <v>88.15</v>
      </c>
      <c r="H176" s="155">
        <f t="shared" ref="H176" si="51">TRUNC(G176+G176*$F$9,2)</f>
        <v>113.14</v>
      </c>
      <c r="I176" s="210">
        <f t="shared" ref="I176" si="52">TRUNC(F176*H176,2)</f>
        <v>226.28</v>
      </c>
      <c r="J176" s="192"/>
      <c r="K176" s="329"/>
      <c r="L176" s="193"/>
    </row>
    <row r="177" spans="1:12" s="197" customFormat="1" ht="24" x14ac:dyDescent="0.25">
      <c r="A177" s="206" t="s">
        <v>376</v>
      </c>
      <c r="B177" s="139" t="s">
        <v>243</v>
      </c>
      <c r="C177" s="139" t="s">
        <v>318</v>
      </c>
      <c r="D177" s="138" t="s">
        <v>524</v>
      </c>
      <c r="E177" s="139" t="s">
        <v>98</v>
      </c>
      <c r="F177" s="163">
        <v>2</v>
      </c>
      <c r="G177" s="187">
        <v>86.57</v>
      </c>
      <c r="H177" s="155">
        <f t="shared" ref="H177:H183" si="53">TRUNC(G177+G177*$F$9,2)</f>
        <v>111.11</v>
      </c>
      <c r="I177" s="210">
        <f t="shared" ref="I177:I183" si="54">TRUNC(F177*H177,2)</f>
        <v>222.22</v>
      </c>
      <c r="J177" s="195"/>
      <c r="K177" s="329"/>
      <c r="L177" s="196"/>
    </row>
    <row r="178" spans="1:12" s="194" customFormat="1" ht="21" customHeight="1" x14ac:dyDescent="0.25">
      <c r="A178" s="206" t="s">
        <v>377</v>
      </c>
      <c r="B178" s="139">
        <v>9535</v>
      </c>
      <c r="C178" s="139" t="s">
        <v>2</v>
      </c>
      <c r="D178" s="138" t="s">
        <v>339</v>
      </c>
      <c r="E178" s="139" t="s">
        <v>98</v>
      </c>
      <c r="F178" s="163">
        <v>2</v>
      </c>
      <c r="G178" s="187">
        <v>69.41</v>
      </c>
      <c r="H178" s="155">
        <f t="shared" si="53"/>
        <v>89.08</v>
      </c>
      <c r="I178" s="210">
        <f t="shared" si="54"/>
        <v>178.16</v>
      </c>
      <c r="J178" s="192"/>
      <c r="K178" s="329"/>
      <c r="L178" s="193"/>
    </row>
    <row r="179" spans="1:12" s="136" customFormat="1" ht="24.95" customHeight="1" x14ac:dyDescent="0.25">
      <c r="A179" s="206" t="s">
        <v>378</v>
      </c>
      <c r="B179" s="139">
        <v>86912</v>
      </c>
      <c r="C179" s="139" t="s">
        <v>2</v>
      </c>
      <c r="D179" s="138" t="s">
        <v>340</v>
      </c>
      <c r="E179" s="139" t="s">
        <v>98</v>
      </c>
      <c r="F179" s="163">
        <v>1</v>
      </c>
      <c r="G179" s="187">
        <v>44.12</v>
      </c>
      <c r="H179" s="155">
        <f t="shared" si="53"/>
        <v>56.62</v>
      </c>
      <c r="I179" s="210">
        <f t="shared" si="54"/>
        <v>56.62</v>
      </c>
      <c r="J179" s="134"/>
      <c r="K179" s="329"/>
      <c r="L179" s="135"/>
    </row>
    <row r="180" spans="1:12" s="136" customFormat="1" ht="24.95" customHeight="1" x14ac:dyDescent="0.25">
      <c r="A180" s="206" t="s">
        <v>379</v>
      </c>
      <c r="B180" s="139">
        <v>86931</v>
      </c>
      <c r="C180" s="139" t="s">
        <v>2</v>
      </c>
      <c r="D180" s="138" t="s">
        <v>341</v>
      </c>
      <c r="E180" s="139" t="s">
        <v>98</v>
      </c>
      <c r="F180" s="163">
        <v>2</v>
      </c>
      <c r="G180" s="187">
        <v>353.98</v>
      </c>
      <c r="H180" s="155">
        <f t="shared" si="53"/>
        <v>454.33</v>
      </c>
      <c r="I180" s="210">
        <f t="shared" si="54"/>
        <v>908.66</v>
      </c>
      <c r="J180" s="134"/>
      <c r="K180" s="329"/>
      <c r="L180" s="135"/>
    </row>
    <row r="181" spans="1:12" s="136" customFormat="1" ht="24.95" customHeight="1" x14ac:dyDescent="0.25">
      <c r="A181" s="206" t="s">
        <v>380</v>
      </c>
      <c r="B181" s="139">
        <v>89987</v>
      </c>
      <c r="C181" s="139" t="s">
        <v>2</v>
      </c>
      <c r="D181" s="138" t="s">
        <v>248</v>
      </c>
      <c r="E181" s="139" t="s">
        <v>98</v>
      </c>
      <c r="F181" s="163">
        <v>3</v>
      </c>
      <c r="G181" s="187">
        <v>37.200000000000003</v>
      </c>
      <c r="H181" s="155">
        <f t="shared" si="53"/>
        <v>47.74</v>
      </c>
      <c r="I181" s="210">
        <f t="shared" si="54"/>
        <v>143.22</v>
      </c>
      <c r="J181" s="134"/>
      <c r="K181" s="329"/>
      <c r="L181" s="135"/>
    </row>
    <row r="182" spans="1:12" s="136" customFormat="1" ht="24.95" customHeight="1" x14ac:dyDescent="0.25">
      <c r="A182" s="206" t="s">
        <v>381</v>
      </c>
      <c r="B182" s="139">
        <v>89985</v>
      </c>
      <c r="C182" s="139" t="s">
        <v>2</v>
      </c>
      <c r="D182" s="138" t="s">
        <v>342</v>
      </c>
      <c r="E182" s="139" t="s">
        <v>98</v>
      </c>
      <c r="F182" s="163">
        <v>2</v>
      </c>
      <c r="G182" s="187">
        <v>35.58</v>
      </c>
      <c r="H182" s="155">
        <f t="shared" si="53"/>
        <v>45.66</v>
      </c>
      <c r="I182" s="210">
        <f t="shared" si="54"/>
        <v>91.32</v>
      </c>
      <c r="J182" s="134"/>
      <c r="K182" s="329"/>
      <c r="L182" s="135"/>
    </row>
    <row r="183" spans="1:12" s="136" customFormat="1" ht="24" x14ac:dyDescent="0.25">
      <c r="A183" s="206" t="s">
        <v>382</v>
      </c>
      <c r="B183" s="139" t="s">
        <v>246</v>
      </c>
      <c r="C183" s="139" t="s">
        <v>154</v>
      </c>
      <c r="D183" s="138" t="s">
        <v>247</v>
      </c>
      <c r="E183" s="139" t="s">
        <v>98</v>
      </c>
      <c r="F183" s="163">
        <v>2</v>
      </c>
      <c r="G183" s="187">
        <v>24.41</v>
      </c>
      <c r="H183" s="155">
        <f t="shared" si="53"/>
        <v>31.33</v>
      </c>
      <c r="I183" s="210">
        <f t="shared" si="54"/>
        <v>62.66</v>
      </c>
      <c r="J183" s="134"/>
      <c r="K183" s="329"/>
      <c r="L183" s="135"/>
    </row>
    <row r="184" spans="1:12" ht="48" x14ac:dyDescent="0.25">
      <c r="A184" s="206" t="s">
        <v>383</v>
      </c>
      <c r="B184" s="139" t="s">
        <v>218</v>
      </c>
      <c r="C184" s="139" t="s">
        <v>2</v>
      </c>
      <c r="D184" s="138" t="s">
        <v>217</v>
      </c>
      <c r="E184" s="139" t="s">
        <v>98</v>
      </c>
      <c r="F184" s="163">
        <v>1</v>
      </c>
      <c r="G184" s="187">
        <v>831.05</v>
      </c>
      <c r="H184" s="155">
        <f t="shared" ref="H184:H185" si="55">TRUNC(G184+G184*$F$9,2)</f>
        <v>1066.6500000000001</v>
      </c>
      <c r="I184" s="210">
        <f t="shared" ref="I184:I185" si="56">TRUNC(F184*H184,2)</f>
        <v>1066.6500000000001</v>
      </c>
      <c r="J184" s="8"/>
      <c r="K184" s="329"/>
      <c r="L184" s="9"/>
    </row>
    <row r="185" spans="1:12" ht="48" x14ac:dyDescent="0.25">
      <c r="A185" s="206" t="s">
        <v>384</v>
      </c>
      <c r="B185" s="139" t="s">
        <v>244</v>
      </c>
      <c r="C185" s="139" t="s">
        <v>2</v>
      </c>
      <c r="D185" s="138" t="s">
        <v>245</v>
      </c>
      <c r="E185" s="139" t="s">
        <v>98</v>
      </c>
      <c r="F185" s="163">
        <v>2</v>
      </c>
      <c r="G185" s="187">
        <v>507.66</v>
      </c>
      <c r="H185" s="155">
        <f t="shared" si="55"/>
        <v>651.58000000000004</v>
      </c>
      <c r="I185" s="210">
        <f t="shared" si="56"/>
        <v>1303.1600000000001</v>
      </c>
      <c r="J185" s="8"/>
      <c r="K185" s="329"/>
      <c r="L185" s="9"/>
    </row>
    <row r="186" spans="1:12" x14ac:dyDescent="0.25">
      <c r="A186" s="207" t="s">
        <v>158</v>
      </c>
      <c r="B186" s="159"/>
      <c r="C186" s="159"/>
      <c r="D186" s="160" t="s">
        <v>159</v>
      </c>
      <c r="E186" s="159"/>
      <c r="F186" s="161"/>
      <c r="G186" s="164"/>
      <c r="H186" s="164"/>
      <c r="I186" s="208">
        <f>SUM(I187:I189)</f>
        <v>1264.29</v>
      </c>
      <c r="J186" s="8"/>
      <c r="K186" s="329"/>
      <c r="L186" s="9"/>
    </row>
    <row r="187" spans="1:12" x14ac:dyDescent="0.25">
      <c r="A187" s="206" t="s">
        <v>160</v>
      </c>
      <c r="B187" s="139" t="s">
        <v>161</v>
      </c>
      <c r="C187" s="139" t="s">
        <v>2</v>
      </c>
      <c r="D187" s="138" t="s">
        <v>162</v>
      </c>
      <c r="E187" s="139" t="s">
        <v>35</v>
      </c>
      <c r="F187" s="140">
        <v>200.26</v>
      </c>
      <c r="G187" s="187">
        <v>2.13</v>
      </c>
      <c r="H187" s="155">
        <f t="shared" ref="H187" si="57">TRUNC(G187+G187*$F$9,2)</f>
        <v>2.73</v>
      </c>
      <c r="I187" s="210">
        <f t="shared" ref="I187" si="58">TRUNC(F187*H187,2)</f>
        <v>546.70000000000005</v>
      </c>
      <c r="J187" s="8"/>
      <c r="K187" s="329"/>
      <c r="L187" s="9"/>
    </row>
    <row r="188" spans="1:12" x14ac:dyDescent="0.25">
      <c r="A188" s="206" t="s">
        <v>163</v>
      </c>
      <c r="B188" s="139" t="s">
        <v>249</v>
      </c>
      <c r="C188" s="139" t="s">
        <v>2</v>
      </c>
      <c r="D188" s="138" t="s">
        <v>250</v>
      </c>
      <c r="E188" s="190" t="s">
        <v>35</v>
      </c>
      <c r="F188" s="140">
        <v>21.72</v>
      </c>
      <c r="G188" s="187">
        <v>10.32</v>
      </c>
      <c r="H188" s="155">
        <f t="shared" ref="H188:H189" si="59">TRUNC(G188+G188*$F$9,2)</f>
        <v>13.24</v>
      </c>
      <c r="I188" s="210">
        <f t="shared" ref="I188:I189" si="60">TRUNC(F188*H188,2)</f>
        <v>287.57</v>
      </c>
      <c r="J188" s="8"/>
      <c r="K188" s="329"/>
      <c r="L188" s="9"/>
    </row>
    <row r="189" spans="1:12" ht="15.75" customHeight="1" x14ac:dyDescent="0.25">
      <c r="A189" s="206" t="s">
        <v>164</v>
      </c>
      <c r="B189" s="139" t="s">
        <v>165</v>
      </c>
      <c r="C189" s="139" t="s">
        <v>2</v>
      </c>
      <c r="D189" s="138" t="s">
        <v>166</v>
      </c>
      <c r="E189" s="139" t="s">
        <v>32</v>
      </c>
      <c r="F189" s="140">
        <v>18</v>
      </c>
      <c r="G189" s="187">
        <v>18.62</v>
      </c>
      <c r="H189" s="155">
        <f t="shared" si="59"/>
        <v>23.89</v>
      </c>
      <c r="I189" s="210">
        <f t="shared" si="60"/>
        <v>430.02</v>
      </c>
      <c r="J189" s="8"/>
      <c r="K189" s="329"/>
      <c r="L189" s="9"/>
    </row>
    <row r="190" spans="1:12" ht="15.75" thickBot="1" x14ac:dyDescent="0.3">
      <c r="A190" s="458" t="s">
        <v>167</v>
      </c>
      <c r="B190" s="459"/>
      <c r="C190" s="459"/>
      <c r="D190" s="459"/>
      <c r="E190" s="459"/>
      <c r="F190" s="459"/>
      <c r="G190" s="459"/>
      <c r="H190" s="459"/>
      <c r="I190" s="284">
        <f>I12+I15+I27+I34+I40+I48+I56+I59+I67+I73+I77+I81+I86+I89+I96+I98+I142+I175+I186</f>
        <v>215454.27000000005</v>
      </c>
      <c r="J190" s="8"/>
      <c r="K190" s="330"/>
      <c r="L190" s="9"/>
    </row>
    <row r="191" spans="1:12" x14ac:dyDescent="0.25">
      <c r="A191" s="120"/>
      <c r="B191" s="142"/>
      <c r="C191" s="142"/>
      <c r="D191" s="121"/>
      <c r="E191" s="142"/>
      <c r="F191" s="121"/>
      <c r="G191" s="121"/>
      <c r="H191" s="121"/>
      <c r="I191" s="122"/>
      <c r="J191" s="8"/>
      <c r="K191" s="330"/>
      <c r="L191" s="9"/>
    </row>
    <row r="192" spans="1:12" ht="15.75" thickBot="1" x14ac:dyDescent="0.3">
      <c r="A192" s="455"/>
      <c r="B192" s="456"/>
      <c r="C192" s="456"/>
      <c r="D192" s="456"/>
      <c r="E192" s="456"/>
      <c r="F192" s="456"/>
      <c r="G192" s="456"/>
      <c r="H192" s="456"/>
      <c r="I192" s="457"/>
      <c r="J192" s="8"/>
      <c r="K192" s="330"/>
      <c r="L192" s="9"/>
    </row>
    <row r="193" spans="1:12" x14ac:dyDescent="0.25">
      <c r="A193" s="123"/>
      <c r="B193" s="143"/>
      <c r="C193" s="143"/>
      <c r="D193" s="124"/>
      <c r="E193" s="143"/>
      <c r="F193" s="124"/>
      <c r="G193" s="124"/>
      <c r="H193" s="124"/>
      <c r="I193" s="125"/>
      <c r="J193" s="8"/>
      <c r="K193" s="330"/>
      <c r="L193" s="9"/>
    </row>
    <row r="194" spans="1:12" x14ac:dyDescent="0.25">
      <c r="A194" s="123"/>
      <c r="B194" s="143"/>
      <c r="C194" s="143"/>
      <c r="D194" s="124"/>
      <c r="E194" s="143"/>
      <c r="F194" s="124"/>
      <c r="G194" s="124"/>
      <c r="H194" s="124"/>
      <c r="I194" s="125"/>
      <c r="J194" s="8"/>
      <c r="K194" s="330"/>
      <c r="L194" s="9"/>
    </row>
    <row r="195" spans="1:12" x14ac:dyDescent="0.25">
      <c r="A195" s="123"/>
      <c r="B195" s="143"/>
      <c r="C195" s="143"/>
      <c r="D195" s="124"/>
      <c r="E195" s="143"/>
      <c r="F195" s="124"/>
      <c r="G195" s="124"/>
      <c r="H195" s="124"/>
      <c r="I195" s="125"/>
      <c r="J195" s="8"/>
      <c r="K195" s="330"/>
      <c r="L195" s="9"/>
    </row>
    <row r="196" spans="1:12" x14ac:dyDescent="0.25">
      <c r="A196" s="72"/>
      <c r="B196" s="10"/>
      <c r="C196" s="10"/>
      <c r="D196" s="10"/>
      <c r="E196" s="11"/>
      <c r="F196" s="11"/>
      <c r="G196" s="73"/>
      <c r="H196" s="74"/>
      <c r="I196" s="126"/>
      <c r="J196" s="8"/>
      <c r="K196" s="330"/>
      <c r="L196" s="9"/>
    </row>
    <row r="197" spans="1:12" x14ac:dyDescent="0.25">
      <c r="A197" s="72"/>
      <c r="B197" s="10"/>
      <c r="C197" s="10"/>
      <c r="D197" s="10"/>
      <c r="E197" s="11"/>
      <c r="F197" s="11"/>
      <c r="G197" s="73"/>
      <c r="H197" s="74"/>
      <c r="I197" s="126"/>
      <c r="J197" s="8"/>
      <c r="K197" s="330"/>
      <c r="L197" s="9"/>
    </row>
    <row r="198" spans="1:12" x14ac:dyDescent="0.25">
      <c r="A198" s="72"/>
      <c r="B198" s="10"/>
      <c r="C198" s="10"/>
      <c r="D198" s="10"/>
      <c r="E198" s="11"/>
      <c r="F198" s="11"/>
      <c r="G198" s="73"/>
      <c r="H198" s="74"/>
      <c r="I198" s="126"/>
      <c r="J198" s="8"/>
      <c r="K198" s="330"/>
      <c r="L198" s="9"/>
    </row>
    <row r="199" spans="1:12" x14ac:dyDescent="0.25">
      <c r="A199" s="72"/>
      <c r="B199" s="10"/>
      <c r="C199" s="10"/>
      <c r="D199" s="10"/>
      <c r="E199" s="11"/>
      <c r="F199" s="11"/>
      <c r="G199" s="73"/>
      <c r="H199" s="74"/>
      <c r="I199" s="126"/>
      <c r="J199" s="8"/>
      <c r="K199" s="330"/>
      <c r="L199" s="9"/>
    </row>
    <row r="200" spans="1:12" ht="15.75" thickBot="1" x14ac:dyDescent="0.3">
      <c r="A200" s="75"/>
      <c r="B200" s="76"/>
      <c r="C200" s="76"/>
      <c r="D200" s="76"/>
      <c r="E200" s="77"/>
      <c r="F200" s="77"/>
      <c r="G200" s="78"/>
      <c r="H200" s="79"/>
      <c r="I200" s="127"/>
      <c r="J200" s="8"/>
      <c r="K200" s="330"/>
      <c r="L200" s="9"/>
    </row>
    <row r="201" spans="1:12" ht="15" customHeight="1" thickBot="1" x14ac:dyDescent="0.3">
      <c r="A201" s="75"/>
      <c r="B201" s="76"/>
      <c r="C201" s="76"/>
      <c r="D201" s="76"/>
      <c r="E201" s="77"/>
      <c r="F201" s="77"/>
      <c r="G201" s="78"/>
      <c r="H201" s="79"/>
      <c r="I201" s="127"/>
      <c r="J201" s="8"/>
      <c r="K201" s="330"/>
      <c r="L201" s="9"/>
    </row>
    <row r="202" spans="1:12" ht="15" customHeight="1" x14ac:dyDescent="0.25">
      <c r="A202" s="13"/>
      <c r="B202" s="10"/>
      <c r="C202" s="10"/>
      <c r="D202" s="10"/>
      <c r="E202" s="11"/>
      <c r="F202" s="11"/>
      <c r="G202" s="73"/>
      <c r="H202" s="74"/>
      <c r="I202" s="128"/>
      <c r="J202" s="8"/>
      <c r="K202" s="330"/>
      <c r="L202" s="9"/>
    </row>
    <row r="203" spans="1:12" ht="15" customHeight="1" x14ac:dyDescent="0.25">
      <c r="A203" s="13"/>
      <c r="B203" s="10"/>
      <c r="C203" s="10"/>
      <c r="D203" s="10"/>
      <c r="E203" s="11"/>
      <c r="F203" s="11"/>
      <c r="G203" s="73"/>
      <c r="H203" s="74"/>
      <c r="I203" s="128"/>
      <c r="J203" s="8"/>
      <c r="K203" s="330"/>
      <c r="L203" s="9"/>
    </row>
    <row r="204" spans="1:12" ht="15" customHeight="1" x14ac:dyDescent="0.25">
      <c r="A204" s="13"/>
      <c r="B204" s="10"/>
      <c r="C204" s="10"/>
      <c r="D204" s="10"/>
      <c r="E204" s="11"/>
      <c r="F204" s="11"/>
      <c r="G204" s="73"/>
      <c r="H204" s="74"/>
      <c r="I204" s="128"/>
      <c r="J204" s="8"/>
      <c r="K204" s="330"/>
      <c r="L204" s="9"/>
    </row>
    <row r="205" spans="1:12" ht="15" customHeight="1" x14ac:dyDescent="0.25">
      <c r="A205" s="13"/>
      <c r="B205" s="10"/>
      <c r="C205" s="10"/>
      <c r="D205" s="10"/>
      <c r="E205" s="11"/>
      <c r="F205" s="11"/>
      <c r="G205" s="73"/>
      <c r="H205" s="74"/>
      <c r="I205" s="128"/>
      <c r="J205" s="8"/>
      <c r="K205" s="330"/>
      <c r="L205" s="9"/>
    </row>
    <row r="206" spans="1:12" ht="15" customHeight="1" x14ac:dyDescent="0.25">
      <c r="A206" s="13"/>
      <c r="B206" s="10"/>
      <c r="C206" s="10"/>
      <c r="D206" s="10"/>
      <c r="E206" s="11"/>
      <c r="F206" s="11"/>
      <c r="G206" s="73"/>
      <c r="H206" s="74"/>
      <c r="I206" s="128"/>
      <c r="J206" s="8"/>
      <c r="K206" s="330"/>
      <c r="L206" s="9"/>
    </row>
    <row r="207" spans="1:12" ht="15" customHeight="1" x14ac:dyDescent="0.25">
      <c r="A207" s="13"/>
      <c r="B207" s="10"/>
      <c r="C207" s="10"/>
      <c r="D207" s="10"/>
      <c r="E207" s="11"/>
      <c r="F207" s="11"/>
      <c r="G207" s="73"/>
      <c r="H207" s="74"/>
      <c r="I207" s="128"/>
      <c r="J207" s="8"/>
      <c r="K207" s="330"/>
      <c r="L207" s="9"/>
    </row>
    <row r="208" spans="1:12" ht="15" customHeight="1" x14ac:dyDescent="0.25">
      <c r="A208" s="13"/>
      <c r="B208" s="10"/>
      <c r="C208" s="10"/>
      <c r="D208" s="10"/>
      <c r="E208" s="11"/>
      <c r="F208" s="11"/>
      <c r="G208" s="73"/>
      <c r="H208" s="74"/>
      <c r="I208" s="128"/>
      <c r="J208" s="8"/>
      <c r="K208" s="330"/>
      <c r="L208" s="9"/>
    </row>
    <row r="209" spans="1:12" ht="15" customHeight="1" x14ac:dyDescent="0.25">
      <c r="A209" s="13"/>
      <c r="B209" s="10"/>
      <c r="C209" s="10"/>
      <c r="D209" s="10"/>
      <c r="E209" s="11"/>
      <c r="F209" s="11"/>
      <c r="G209" s="73"/>
      <c r="H209" s="74"/>
      <c r="I209" s="128"/>
      <c r="J209" s="8"/>
      <c r="K209" s="330"/>
      <c r="L209" s="9"/>
    </row>
    <row r="210" spans="1:12" ht="15" customHeight="1" x14ac:dyDescent="0.25">
      <c r="A210" s="13"/>
      <c r="B210" s="10"/>
      <c r="C210" s="10"/>
      <c r="D210" s="10"/>
      <c r="E210" s="11"/>
      <c r="F210" s="11"/>
      <c r="G210" s="73"/>
      <c r="H210" s="74"/>
      <c r="I210" s="128"/>
      <c r="J210" s="8"/>
      <c r="K210" s="330"/>
      <c r="L210" s="9"/>
    </row>
    <row r="211" spans="1:12" ht="15" customHeight="1" x14ac:dyDescent="0.25">
      <c r="A211" s="13"/>
      <c r="B211" s="10"/>
      <c r="C211" s="10"/>
      <c r="D211" s="10"/>
      <c r="E211" s="11"/>
      <c r="F211" s="11"/>
      <c r="G211" s="73"/>
      <c r="H211" s="74"/>
      <c r="I211" s="128"/>
      <c r="J211" s="8"/>
      <c r="K211" s="330"/>
      <c r="L211" s="9"/>
    </row>
    <row r="212" spans="1:12" ht="15" customHeight="1" x14ac:dyDescent="0.25">
      <c r="A212" s="13"/>
      <c r="B212" s="10"/>
      <c r="C212" s="10"/>
      <c r="D212" s="10"/>
      <c r="E212" s="11"/>
      <c r="F212" s="11"/>
      <c r="G212" s="73"/>
      <c r="H212" s="74"/>
      <c r="I212" s="128"/>
      <c r="J212" s="8"/>
      <c r="K212" s="330"/>
      <c r="L212" s="9"/>
    </row>
    <row r="213" spans="1:12" ht="15" customHeight="1" x14ac:dyDescent="0.25">
      <c r="A213" s="13"/>
      <c r="B213" s="10"/>
      <c r="C213" s="10"/>
      <c r="D213" s="10"/>
      <c r="E213" s="11"/>
      <c r="F213" s="11"/>
      <c r="G213" s="73"/>
      <c r="H213" s="74"/>
      <c r="I213" s="128"/>
      <c r="J213" s="8"/>
      <c r="K213" s="330"/>
      <c r="L213" s="9"/>
    </row>
    <row r="214" spans="1:12" ht="15" customHeight="1" x14ac:dyDescent="0.25">
      <c r="A214" s="13"/>
      <c r="B214" s="10"/>
      <c r="C214" s="146"/>
      <c r="D214" s="10"/>
      <c r="E214" s="11"/>
      <c r="F214" s="11"/>
      <c r="G214" s="73"/>
      <c r="H214" s="74"/>
      <c r="I214" s="128"/>
      <c r="J214" s="8"/>
      <c r="K214" s="330"/>
      <c r="L214" s="9"/>
    </row>
    <row r="215" spans="1:12" ht="15" customHeight="1" x14ac:dyDescent="0.25">
      <c r="A215" s="13"/>
      <c r="B215" s="10"/>
      <c r="C215" s="10"/>
      <c r="D215" s="10"/>
      <c r="E215" s="11"/>
      <c r="F215" s="11"/>
      <c r="G215" s="73"/>
      <c r="H215" s="74"/>
      <c r="I215" s="128"/>
      <c r="J215" s="8"/>
      <c r="K215" s="330"/>
      <c r="L215" s="9"/>
    </row>
    <row r="216" spans="1:12" ht="15" customHeight="1" x14ac:dyDescent="0.25">
      <c r="A216" s="17"/>
      <c r="B216" s="10"/>
      <c r="C216" s="82"/>
      <c r="D216" s="80"/>
      <c r="E216" s="11"/>
      <c r="F216" s="11"/>
      <c r="G216" s="73"/>
      <c r="H216" s="74"/>
      <c r="I216" s="128"/>
      <c r="J216" s="8"/>
      <c r="K216" s="330"/>
      <c r="L216" s="9"/>
    </row>
    <row r="217" spans="1:12" ht="15" customHeight="1" x14ac:dyDescent="0.25">
      <c r="A217" s="81"/>
      <c r="B217" s="10"/>
      <c r="C217" s="82"/>
      <c r="D217" s="80"/>
      <c r="E217" s="11"/>
      <c r="F217" s="11"/>
      <c r="G217" s="73"/>
      <c r="H217" s="74"/>
      <c r="I217" s="128"/>
      <c r="J217" s="8"/>
      <c r="K217" s="330"/>
      <c r="L217" s="9"/>
    </row>
    <row r="218" spans="1:12" ht="15" customHeight="1" x14ac:dyDescent="0.25">
      <c r="A218" s="17"/>
      <c r="B218" s="10"/>
      <c r="C218" s="10"/>
      <c r="D218" s="80"/>
      <c r="E218" s="11"/>
      <c r="F218" s="11"/>
      <c r="G218" s="73"/>
      <c r="H218" s="74"/>
      <c r="I218" s="128"/>
      <c r="J218" s="8"/>
      <c r="K218" s="330"/>
      <c r="L218" s="9"/>
    </row>
    <row r="219" spans="1:12" ht="15" customHeight="1" x14ac:dyDescent="0.25">
      <c r="A219" s="17"/>
      <c r="B219" s="10"/>
      <c r="C219" s="10"/>
      <c r="D219" s="80"/>
      <c r="E219" s="11"/>
      <c r="F219" s="11"/>
      <c r="G219" s="73"/>
      <c r="H219" s="74"/>
      <c r="I219" s="128"/>
      <c r="J219" s="8"/>
      <c r="K219" s="330"/>
      <c r="L219" s="9"/>
    </row>
    <row r="220" spans="1:12" ht="15" customHeight="1" x14ac:dyDescent="0.25">
      <c r="A220" s="17"/>
      <c r="B220" s="10"/>
      <c r="C220" s="10"/>
      <c r="D220" s="80"/>
      <c r="E220" s="11"/>
      <c r="F220" s="11"/>
      <c r="G220" s="73"/>
      <c r="H220" s="74"/>
      <c r="I220" s="128"/>
      <c r="J220" s="8"/>
      <c r="K220" s="330"/>
      <c r="L220" s="9"/>
    </row>
    <row r="221" spans="1:12" ht="15" customHeight="1" x14ac:dyDescent="0.25">
      <c r="A221" s="17"/>
      <c r="B221" s="10"/>
      <c r="C221" s="10"/>
      <c r="D221" s="80"/>
      <c r="E221" s="11"/>
      <c r="F221" s="11"/>
      <c r="G221" s="73"/>
      <c r="H221" s="74"/>
      <c r="I221" s="128"/>
      <c r="J221" s="8"/>
      <c r="K221" s="330"/>
      <c r="L221" s="9"/>
    </row>
    <row r="222" spans="1:12" ht="15" customHeight="1" x14ac:dyDescent="0.25">
      <c r="A222" s="17"/>
      <c r="B222" s="10"/>
      <c r="C222" s="82"/>
      <c r="D222" s="80"/>
      <c r="E222" s="11"/>
      <c r="F222" s="11"/>
      <c r="G222" s="73"/>
      <c r="H222" s="74"/>
      <c r="I222" s="128"/>
      <c r="J222" s="8"/>
      <c r="K222" s="330"/>
      <c r="L222" s="9"/>
    </row>
    <row r="223" spans="1:12" ht="15" customHeight="1" x14ac:dyDescent="0.25">
      <c r="A223" s="17"/>
      <c r="B223" s="10"/>
      <c r="C223" s="82"/>
      <c r="D223" s="80"/>
      <c r="E223" s="11"/>
      <c r="F223" s="11"/>
      <c r="G223" s="73"/>
      <c r="H223" s="74"/>
      <c r="I223" s="128"/>
      <c r="J223" s="8"/>
      <c r="K223" s="330"/>
      <c r="L223" s="9"/>
    </row>
    <row r="224" spans="1:12" ht="15" customHeight="1" x14ac:dyDescent="0.25">
      <c r="A224" s="17"/>
      <c r="B224" s="10"/>
      <c r="C224" s="82"/>
      <c r="D224" s="80"/>
      <c r="E224" s="11"/>
      <c r="F224" s="11"/>
      <c r="G224" s="73"/>
      <c r="H224" s="74"/>
      <c r="I224" s="128"/>
      <c r="J224" s="8"/>
      <c r="K224" s="330"/>
      <c r="L224" s="9"/>
    </row>
    <row r="225" spans="1:12" ht="15" customHeight="1" x14ac:dyDescent="0.25">
      <c r="A225" s="81"/>
      <c r="B225" s="82"/>
      <c r="C225" s="82"/>
      <c r="D225" s="80"/>
      <c r="E225" s="11"/>
      <c r="F225" s="11"/>
      <c r="G225" s="73"/>
      <c r="H225" s="74"/>
      <c r="I225" s="128"/>
      <c r="J225" s="8"/>
      <c r="K225" s="330"/>
      <c r="L225" s="9"/>
    </row>
    <row r="226" spans="1:12" ht="15" customHeight="1" x14ac:dyDescent="0.25">
      <c r="A226" s="81"/>
      <c r="B226" s="82"/>
      <c r="C226" s="82"/>
      <c r="D226" s="80"/>
      <c r="E226" s="11"/>
      <c r="F226" s="11"/>
      <c r="G226" s="73"/>
      <c r="H226" s="74"/>
      <c r="I226" s="128"/>
      <c r="J226" s="8"/>
      <c r="K226" s="330"/>
      <c r="L226" s="9"/>
    </row>
    <row r="227" spans="1:12" ht="15" customHeight="1" x14ac:dyDescent="0.25">
      <c r="A227" s="17"/>
      <c r="B227" s="10"/>
      <c r="C227" s="10"/>
      <c r="D227" s="80"/>
      <c r="E227" s="11"/>
      <c r="F227" s="11"/>
      <c r="G227" s="73"/>
      <c r="H227" s="74"/>
      <c r="I227" s="128"/>
      <c r="J227" s="8"/>
      <c r="K227" s="330"/>
      <c r="L227" s="9"/>
    </row>
    <row r="228" spans="1:12" ht="15" customHeight="1" x14ac:dyDescent="0.25">
      <c r="A228" s="17"/>
      <c r="B228" s="10"/>
      <c r="C228" s="10"/>
      <c r="D228" s="80"/>
      <c r="E228" s="11"/>
      <c r="F228" s="11"/>
      <c r="G228" s="73"/>
      <c r="H228" s="74"/>
      <c r="I228" s="128"/>
      <c r="J228" s="8"/>
      <c r="K228" s="330"/>
      <c r="L228" s="9"/>
    </row>
    <row r="229" spans="1:12" ht="15" customHeight="1" x14ac:dyDescent="0.25">
      <c r="A229" s="17"/>
      <c r="B229" s="10"/>
      <c r="C229" s="10"/>
      <c r="D229" s="80"/>
      <c r="E229" s="11"/>
      <c r="F229" s="11"/>
      <c r="G229" s="73"/>
      <c r="H229" s="74"/>
      <c r="I229" s="128"/>
      <c r="J229" s="8"/>
      <c r="K229" s="330"/>
      <c r="L229" s="9"/>
    </row>
    <row r="230" spans="1:12" ht="15" customHeight="1" x14ac:dyDescent="0.25">
      <c r="A230" s="17"/>
      <c r="B230" s="10"/>
      <c r="C230" s="10"/>
      <c r="D230" s="80"/>
      <c r="E230" s="11"/>
      <c r="F230" s="11"/>
      <c r="G230" s="73"/>
      <c r="H230" s="74"/>
      <c r="I230" s="128"/>
      <c r="J230" s="8"/>
      <c r="K230" s="330"/>
      <c r="L230" s="9"/>
    </row>
    <row r="231" spans="1:12" ht="15" customHeight="1" x14ac:dyDescent="0.25">
      <c r="A231" s="17"/>
      <c r="B231" s="10"/>
      <c r="C231" s="10"/>
      <c r="D231" s="80"/>
      <c r="E231" s="11"/>
      <c r="F231" s="11"/>
      <c r="G231" s="73"/>
      <c r="H231" s="74"/>
      <c r="I231" s="128"/>
      <c r="J231" s="8"/>
      <c r="K231" s="330"/>
      <c r="L231" s="9"/>
    </row>
    <row r="232" spans="1:12" ht="15" customHeight="1" x14ac:dyDescent="0.25">
      <c r="A232" s="17"/>
      <c r="B232" s="10"/>
      <c r="C232" s="10"/>
      <c r="D232" s="80"/>
      <c r="E232" s="11"/>
      <c r="F232" s="11"/>
      <c r="G232" s="73"/>
      <c r="H232" s="74"/>
      <c r="I232" s="128"/>
      <c r="J232" s="8"/>
      <c r="K232" s="330"/>
      <c r="L232" s="9"/>
    </row>
    <row r="233" spans="1:12" ht="15" customHeight="1" x14ac:dyDescent="0.25">
      <c r="A233" s="17"/>
      <c r="B233" s="10"/>
      <c r="C233" s="10"/>
      <c r="D233" s="80"/>
      <c r="E233" s="11"/>
      <c r="F233" s="11"/>
      <c r="G233" s="73"/>
      <c r="H233" s="74"/>
      <c r="I233" s="128"/>
      <c r="J233" s="8"/>
      <c r="K233" s="330"/>
      <c r="L233" s="9"/>
    </row>
    <row r="234" spans="1:12" ht="15" customHeight="1" x14ac:dyDescent="0.25">
      <c r="A234" s="17"/>
      <c r="B234" s="10"/>
      <c r="C234" s="82"/>
      <c r="D234" s="10"/>
      <c r="E234" s="11"/>
      <c r="F234" s="11"/>
      <c r="G234" s="73"/>
      <c r="H234" s="74"/>
      <c r="I234" s="128"/>
      <c r="J234" s="8"/>
      <c r="K234" s="330"/>
      <c r="L234" s="9"/>
    </row>
    <row r="235" spans="1:12" ht="15" customHeight="1" x14ac:dyDescent="0.25">
      <c r="A235" s="81"/>
      <c r="B235" s="82"/>
      <c r="C235" s="82"/>
      <c r="D235" s="80"/>
      <c r="E235" s="11"/>
      <c r="F235" s="11"/>
      <c r="G235" s="73"/>
      <c r="H235" s="74"/>
      <c r="I235" s="128"/>
      <c r="J235" s="8"/>
      <c r="K235" s="330"/>
      <c r="L235" s="9"/>
    </row>
    <row r="236" spans="1:12" ht="15" customHeight="1" x14ac:dyDescent="0.25">
      <c r="A236" s="17"/>
      <c r="B236" s="10"/>
      <c r="C236" s="10"/>
      <c r="D236" s="80"/>
      <c r="E236" s="11"/>
      <c r="F236" s="11"/>
      <c r="G236" s="73"/>
      <c r="H236" s="74"/>
      <c r="I236" s="128"/>
      <c r="J236" s="8"/>
      <c r="K236" s="330"/>
      <c r="L236" s="9"/>
    </row>
    <row r="237" spans="1:12" ht="15" customHeight="1" x14ac:dyDescent="0.25">
      <c r="A237" s="17"/>
      <c r="B237" s="10"/>
      <c r="C237" s="10"/>
      <c r="D237" s="80"/>
      <c r="E237" s="11"/>
      <c r="F237" s="11"/>
      <c r="G237" s="73"/>
      <c r="H237" s="74"/>
      <c r="I237" s="128"/>
      <c r="J237" s="8"/>
      <c r="K237" s="330"/>
      <c r="L237" s="9"/>
    </row>
    <row r="238" spans="1:12" ht="15" customHeight="1" x14ac:dyDescent="0.25">
      <c r="A238" s="17"/>
      <c r="B238" s="10"/>
      <c r="C238" s="10"/>
      <c r="D238" s="80"/>
      <c r="E238" s="11"/>
      <c r="F238" s="11"/>
      <c r="G238" s="73"/>
      <c r="H238" s="74"/>
      <c r="I238" s="128"/>
      <c r="J238" s="8"/>
      <c r="K238" s="330"/>
      <c r="L238" s="9"/>
    </row>
    <row r="239" spans="1:12" ht="15" customHeight="1" x14ac:dyDescent="0.25">
      <c r="A239" s="17"/>
      <c r="B239" s="10"/>
      <c r="C239" s="146"/>
      <c r="D239" s="80"/>
      <c r="E239" s="11"/>
      <c r="F239" s="11"/>
      <c r="G239" s="73"/>
      <c r="H239" s="74"/>
      <c r="I239" s="128"/>
      <c r="J239" s="8"/>
      <c r="K239" s="330"/>
      <c r="L239" s="9"/>
    </row>
    <row r="240" spans="1:12" ht="15" customHeight="1" x14ac:dyDescent="0.25">
      <c r="A240" s="17"/>
      <c r="B240" s="10"/>
      <c r="C240" s="10"/>
      <c r="D240" s="80"/>
      <c r="E240" s="11"/>
      <c r="F240" s="11"/>
      <c r="G240" s="73"/>
      <c r="H240" s="74"/>
      <c r="I240" s="128"/>
      <c r="J240" s="8"/>
      <c r="K240" s="330"/>
      <c r="L240" s="9"/>
    </row>
    <row r="241" spans="1:12" ht="15" customHeight="1" x14ac:dyDescent="0.25">
      <c r="A241" s="17"/>
      <c r="B241" s="10"/>
      <c r="C241" s="10"/>
      <c r="D241" s="80"/>
      <c r="E241" s="11"/>
      <c r="F241" s="11"/>
      <c r="G241" s="73"/>
      <c r="H241" s="74"/>
      <c r="I241" s="128"/>
      <c r="J241" s="8"/>
      <c r="K241" s="330"/>
      <c r="L241" s="9"/>
    </row>
    <row r="242" spans="1:12" ht="15" customHeight="1" x14ac:dyDescent="0.25">
      <c r="A242" s="17"/>
      <c r="B242" s="10"/>
      <c r="C242" s="10"/>
      <c r="D242" s="80"/>
      <c r="E242" s="11"/>
      <c r="F242" s="11"/>
      <c r="G242" s="73"/>
      <c r="H242" s="74"/>
      <c r="I242" s="128"/>
      <c r="J242" s="8"/>
      <c r="K242" s="330"/>
      <c r="L242" s="9"/>
    </row>
    <row r="243" spans="1:12" ht="15" customHeight="1" x14ac:dyDescent="0.25">
      <c r="A243" s="17"/>
      <c r="B243" s="10"/>
      <c r="C243" s="82"/>
      <c r="D243" s="80"/>
      <c r="E243" s="11"/>
      <c r="F243" s="11"/>
      <c r="G243" s="73"/>
      <c r="H243" s="74"/>
      <c r="I243" s="128"/>
      <c r="J243" s="8"/>
      <c r="K243" s="330"/>
      <c r="L243" s="9"/>
    </row>
    <row r="244" spans="1:12" ht="15" customHeight="1" x14ac:dyDescent="0.25">
      <c r="A244" s="81"/>
      <c r="B244" s="10"/>
      <c r="C244" s="82"/>
      <c r="D244" s="80"/>
      <c r="E244" s="11"/>
      <c r="F244" s="11"/>
      <c r="G244" s="73"/>
      <c r="H244" s="74"/>
      <c r="I244" s="128"/>
      <c r="J244" s="8"/>
      <c r="K244" s="330"/>
      <c r="L244" s="9"/>
    </row>
    <row r="245" spans="1:12" ht="15" customHeight="1" x14ac:dyDescent="0.25">
      <c r="A245" s="17"/>
      <c r="B245" s="10"/>
      <c r="C245" s="10"/>
      <c r="D245" s="80"/>
      <c r="E245" s="11"/>
      <c r="F245" s="11"/>
      <c r="G245" s="73"/>
      <c r="H245" s="74"/>
      <c r="I245" s="128"/>
      <c r="J245" s="8"/>
      <c r="K245" s="330"/>
      <c r="L245" s="9"/>
    </row>
    <row r="246" spans="1:12" ht="15" customHeight="1" x14ac:dyDescent="0.25">
      <c r="A246" s="17"/>
      <c r="B246" s="10"/>
      <c r="C246" s="10"/>
      <c r="D246" s="80"/>
      <c r="E246" s="11"/>
      <c r="F246" s="11"/>
      <c r="G246" s="73"/>
      <c r="H246" s="74"/>
      <c r="I246" s="128"/>
      <c r="J246" s="8"/>
      <c r="K246" s="330"/>
      <c r="L246" s="9"/>
    </row>
    <row r="247" spans="1:12" ht="15" customHeight="1" x14ac:dyDescent="0.25">
      <c r="A247" s="17"/>
      <c r="B247" s="10"/>
      <c r="C247" s="10"/>
      <c r="D247" s="80"/>
      <c r="E247" s="11"/>
      <c r="F247" s="11"/>
      <c r="G247" s="73"/>
      <c r="H247" s="74"/>
      <c r="I247" s="128"/>
      <c r="J247" s="8"/>
      <c r="K247" s="330"/>
      <c r="L247" s="9"/>
    </row>
    <row r="248" spans="1:12" ht="15" customHeight="1" x14ac:dyDescent="0.25">
      <c r="A248" s="17"/>
      <c r="B248" s="10"/>
      <c r="C248" s="10"/>
      <c r="D248" s="80"/>
      <c r="E248" s="11"/>
      <c r="F248" s="11"/>
      <c r="G248" s="73"/>
      <c r="H248" s="74"/>
      <c r="I248" s="128"/>
      <c r="J248" s="8"/>
      <c r="K248" s="330"/>
      <c r="L248" s="9"/>
    </row>
    <row r="249" spans="1:12" ht="15" customHeight="1" x14ac:dyDescent="0.25">
      <c r="A249" s="17"/>
      <c r="B249" s="10"/>
      <c r="C249" s="10"/>
      <c r="D249" s="80"/>
      <c r="E249" s="11"/>
      <c r="F249" s="11"/>
      <c r="G249" s="73"/>
      <c r="H249" s="74"/>
      <c r="I249" s="128"/>
      <c r="J249" s="8"/>
    </row>
    <row r="250" spans="1:12" ht="15" customHeight="1" x14ac:dyDescent="0.25">
      <c r="A250" s="17"/>
      <c r="B250" s="10"/>
      <c r="C250" s="10"/>
      <c r="D250" s="80"/>
      <c r="E250" s="11"/>
      <c r="F250" s="11"/>
      <c r="G250" s="73"/>
      <c r="H250" s="74"/>
      <c r="I250" s="128"/>
      <c r="J250" s="8"/>
    </row>
    <row r="251" spans="1:12" ht="15" customHeight="1" x14ac:dyDescent="0.25">
      <c r="A251" s="17"/>
      <c r="B251" s="10"/>
      <c r="C251" s="10"/>
      <c r="D251" s="80"/>
      <c r="E251" s="11"/>
      <c r="F251" s="11"/>
      <c r="G251" s="73"/>
      <c r="H251" s="74"/>
      <c r="I251" s="128"/>
      <c r="J251" s="8"/>
    </row>
    <row r="252" spans="1:12" ht="15" customHeight="1" x14ac:dyDescent="0.25">
      <c r="A252" s="17"/>
      <c r="B252" s="10"/>
      <c r="C252" s="10"/>
      <c r="D252" s="80"/>
      <c r="E252" s="11"/>
      <c r="F252" s="11"/>
      <c r="G252" s="73"/>
      <c r="H252" s="74"/>
      <c r="I252" s="128"/>
      <c r="J252" s="8"/>
    </row>
    <row r="253" spans="1:12" ht="15" customHeight="1" x14ac:dyDescent="0.25">
      <c r="A253" s="17"/>
      <c r="B253" s="10"/>
      <c r="C253" s="10"/>
      <c r="D253" s="80"/>
      <c r="E253" s="11"/>
      <c r="F253" s="11"/>
      <c r="G253" s="73"/>
      <c r="H253" s="74"/>
      <c r="I253" s="128"/>
      <c r="J253" s="8"/>
    </row>
    <row r="254" spans="1:12" ht="15" customHeight="1" x14ac:dyDescent="0.25">
      <c r="A254" s="17"/>
      <c r="B254" s="10"/>
      <c r="C254" s="10"/>
      <c r="D254" s="80"/>
      <c r="E254" s="11"/>
      <c r="F254" s="11"/>
      <c r="G254" s="73"/>
      <c r="H254" s="74"/>
      <c r="I254" s="128"/>
      <c r="J254" s="8"/>
    </row>
    <row r="255" spans="1:12" ht="15" customHeight="1" x14ac:dyDescent="0.25">
      <c r="A255" s="17"/>
      <c r="B255" s="10"/>
      <c r="C255" s="10"/>
      <c r="D255" s="10"/>
      <c r="E255" s="11"/>
      <c r="F255" s="11"/>
      <c r="G255" s="73"/>
      <c r="H255" s="74"/>
      <c r="I255" s="128"/>
      <c r="J255" s="8"/>
    </row>
    <row r="256" spans="1:12" ht="15" customHeight="1" x14ac:dyDescent="0.25">
      <c r="A256" s="17"/>
      <c r="B256" s="10"/>
      <c r="C256" s="10"/>
      <c r="D256" s="80"/>
      <c r="E256" s="11"/>
      <c r="F256" s="11"/>
      <c r="G256" s="73"/>
      <c r="H256" s="74"/>
      <c r="I256" s="128"/>
      <c r="J256" s="8"/>
    </row>
    <row r="257" spans="1:10" ht="15" customHeight="1" x14ac:dyDescent="0.25">
      <c r="A257" s="83"/>
      <c r="B257" s="10"/>
      <c r="C257" s="10"/>
      <c r="D257" s="80"/>
      <c r="E257" s="84"/>
      <c r="F257" s="84"/>
      <c r="G257" s="73"/>
      <c r="H257" s="74"/>
      <c r="I257" s="128"/>
      <c r="J257" s="8"/>
    </row>
    <row r="258" spans="1:10" ht="15" customHeight="1" x14ac:dyDescent="0.25">
      <c r="A258" s="83"/>
      <c r="B258" s="10"/>
      <c r="C258" s="82"/>
      <c r="D258" s="80"/>
      <c r="E258" s="84"/>
      <c r="F258" s="84"/>
      <c r="G258" s="73"/>
      <c r="H258" s="74"/>
      <c r="I258" s="128"/>
      <c r="J258" s="8"/>
    </row>
    <row r="259" spans="1:10" ht="15" customHeight="1" x14ac:dyDescent="0.25">
      <c r="A259" s="85"/>
      <c r="B259" s="82"/>
      <c r="C259" s="82"/>
      <c r="D259" s="80"/>
      <c r="E259" s="84"/>
      <c r="F259" s="84"/>
      <c r="G259" s="73"/>
      <c r="H259" s="74"/>
      <c r="I259" s="128"/>
      <c r="J259" s="8"/>
    </row>
    <row r="260" spans="1:10" ht="15" customHeight="1" x14ac:dyDescent="0.25">
      <c r="A260" s="83"/>
      <c r="B260" s="10"/>
      <c r="C260" s="10"/>
      <c r="D260" s="80"/>
      <c r="E260" s="84"/>
      <c r="F260" s="84"/>
      <c r="G260" s="73"/>
      <c r="H260" s="74"/>
      <c r="I260" s="128"/>
      <c r="J260" s="8"/>
    </row>
    <row r="261" spans="1:10" ht="15" customHeight="1" x14ac:dyDescent="0.25">
      <c r="A261" s="83"/>
      <c r="B261" s="10"/>
      <c r="C261" s="10"/>
      <c r="D261" s="80"/>
      <c r="E261" s="84"/>
      <c r="F261" s="84"/>
      <c r="G261" s="73"/>
      <c r="H261" s="74"/>
      <c r="I261" s="128"/>
      <c r="J261" s="8"/>
    </row>
    <row r="262" spans="1:10" ht="15" customHeight="1" x14ac:dyDescent="0.25">
      <c r="A262" s="83"/>
      <c r="B262" s="10"/>
      <c r="C262" s="10"/>
      <c r="D262" s="80"/>
      <c r="E262" s="84"/>
      <c r="F262" s="84"/>
      <c r="G262" s="73"/>
      <c r="H262" s="74"/>
      <c r="I262" s="128"/>
      <c r="J262" s="8"/>
    </row>
    <row r="263" spans="1:10" ht="15" customHeight="1" x14ac:dyDescent="0.25">
      <c r="A263" s="83"/>
      <c r="B263" s="10"/>
      <c r="C263" s="10"/>
      <c r="D263" s="80"/>
      <c r="E263" s="84"/>
      <c r="F263" s="84"/>
      <c r="G263" s="73"/>
      <c r="H263" s="74"/>
      <c r="I263" s="128"/>
      <c r="J263" s="8"/>
    </row>
    <row r="264" spans="1:10" ht="15" customHeight="1" x14ac:dyDescent="0.25">
      <c r="A264" s="83"/>
      <c r="B264" s="10"/>
      <c r="C264" s="10"/>
      <c r="D264" s="80"/>
      <c r="E264" s="84"/>
      <c r="F264" s="84"/>
      <c r="G264" s="73"/>
      <c r="H264" s="74"/>
      <c r="I264" s="128"/>
      <c r="J264" s="8"/>
    </row>
    <row r="265" spans="1:10" ht="15" customHeight="1" x14ac:dyDescent="0.25">
      <c r="A265" s="83"/>
      <c r="B265" s="10"/>
      <c r="C265" s="10"/>
      <c r="D265" s="80"/>
      <c r="E265" s="84"/>
      <c r="F265" s="84"/>
      <c r="G265" s="73"/>
      <c r="H265" s="74"/>
      <c r="I265" s="128"/>
      <c r="J265" s="8"/>
    </row>
    <row r="266" spans="1:10" ht="15" customHeight="1" x14ac:dyDescent="0.25">
      <c r="A266" s="83"/>
      <c r="B266" s="10"/>
      <c r="C266" s="10"/>
      <c r="D266" s="80"/>
      <c r="E266" s="84"/>
      <c r="F266" s="84"/>
      <c r="G266" s="73"/>
      <c r="H266" s="74"/>
      <c r="I266" s="128"/>
      <c r="J266" s="8"/>
    </row>
    <row r="267" spans="1:10" ht="15" customHeight="1" x14ac:dyDescent="0.25">
      <c r="A267" s="83"/>
      <c r="B267" s="10"/>
      <c r="C267" s="10"/>
      <c r="D267" s="80"/>
      <c r="E267" s="84"/>
      <c r="F267" s="84"/>
      <c r="G267" s="73"/>
      <c r="H267" s="74"/>
      <c r="I267" s="128"/>
      <c r="J267" s="8"/>
    </row>
    <row r="268" spans="1:10" ht="15" customHeight="1" x14ac:dyDescent="0.25">
      <c r="A268" s="83"/>
      <c r="B268" s="10"/>
      <c r="C268" s="10"/>
      <c r="D268" s="80"/>
      <c r="E268" s="84"/>
      <c r="F268" s="84"/>
      <c r="G268" s="73"/>
      <c r="H268" s="74"/>
      <c r="I268" s="128"/>
      <c r="J268" s="8"/>
    </row>
    <row r="269" spans="1:10" ht="15" customHeight="1" x14ac:dyDescent="0.25">
      <c r="A269" s="83"/>
      <c r="B269" s="10"/>
      <c r="C269" s="10"/>
      <c r="D269" s="80"/>
      <c r="E269" s="84"/>
      <c r="F269" s="84"/>
      <c r="G269" s="73"/>
      <c r="H269" s="74"/>
      <c r="I269" s="128"/>
      <c r="J269" s="8"/>
    </row>
    <row r="270" spans="1:10" ht="15" customHeight="1" x14ac:dyDescent="0.25">
      <c r="A270" s="83"/>
      <c r="B270" s="10"/>
      <c r="C270" s="10"/>
      <c r="D270" s="80"/>
      <c r="E270" s="84"/>
      <c r="F270" s="84"/>
      <c r="G270" s="73"/>
      <c r="H270" s="74"/>
      <c r="I270" s="128"/>
      <c r="J270" s="8"/>
    </row>
    <row r="271" spans="1:10" ht="15" customHeight="1" x14ac:dyDescent="0.25">
      <c r="A271" s="83"/>
      <c r="B271" s="10"/>
      <c r="C271" s="10"/>
      <c r="D271" s="80"/>
      <c r="E271" s="84"/>
      <c r="F271" s="84"/>
      <c r="G271" s="73"/>
      <c r="H271" s="74"/>
      <c r="I271" s="128"/>
      <c r="J271" s="8"/>
    </row>
    <row r="272" spans="1:10" ht="15" customHeight="1" x14ac:dyDescent="0.25">
      <c r="A272" s="83"/>
      <c r="B272" s="10"/>
      <c r="C272" s="10"/>
      <c r="D272" s="80"/>
      <c r="E272" s="84"/>
      <c r="F272" s="84"/>
      <c r="G272" s="73"/>
      <c r="H272" s="74"/>
      <c r="I272" s="128"/>
      <c r="J272" s="8"/>
    </row>
    <row r="273" spans="1:10" ht="15" customHeight="1" x14ac:dyDescent="0.25">
      <c r="A273" s="83"/>
      <c r="B273" s="10"/>
      <c r="C273" s="10"/>
      <c r="D273" s="80"/>
      <c r="E273" s="84"/>
      <c r="F273" s="84"/>
      <c r="G273" s="73"/>
      <c r="H273" s="74"/>
      <c r="I273" s="128"/>
      <c r="J273" s="8"/>
    </row>
    <row r="274" spans="1:10" ht="15" customHeight="1" x14ac:dyDescent="0.25">
      <c r="A274" s="83"/>
      <c r="B274" s="10"/>
      <c r="C274" s="10"/>
      <c r="D274" s="80"/>
      <c r="E274" s="84"/>
      <c r="F274" s="84"/>
      <c r="G274" s="73"/>
      <c r="H274" s="74"/>
      <c r="I274" s="128"/>
      <c r="J274" s="8"/>
    </row>
    <row r="275" spans="1:10" ht="15" customHeight="1" x14ac:dyDescent="0.25">
      <c r="A275" s="83"/>
      <c r="B275" s="10"/>
      <c r="C275" s="10"/>
      <c r="D275" s="80"/>
      <c r="E275" s="84"/>
      <c r="F275" s="84"/>
      <c r="G275" s="73"/>
      <c r="H275" s="74"/>
      <c r="I275" s="128"/>
      <c r="J275" s="8"/>
    </row>
    <row r="276" spans="1:10" ht="15" customHeight="1" x14ac:dyDescent="0.25">
      <c r="A276" s="83"/>
      <c r="B276" s="10"/>
      <c r="C276" s="10"/>
      <c r="D276" s="80"/>
      <c r="E276" s="84"/>
      <c r="F276" s="84"/>
      <c r="G276" s="73"/>
      <c r="H276" s="74"/>
      <c r="I276" s="128"/>
      <c r="J276" s="8"/>
    </row>
    <row r="277" spans="1:10" ht="15" customHeight="1" x14ac:dyDescent="0.25">
      <c r="A277" s="83"/>
      <c r="B277" s="10"/>
      <c r="C277" s="10"/>
      <c r="D277" s="80"/>
      <c r="E277" s="84"/>
      <c r="F277" s="84"/>
      <c r="G277" s="73"/>
      <c r="H277" s="74"/>
      <c r="I277" s="128"/>
      <c r="J277" s="8"/>
    </row>
    <row r="278" spans="1:10" ht="15" customHeight="1" x14ac:dyDescent="0.25">
      <c r="A278" s="83"/>
      <c r="B278" s="10"/>
      <c r="C278" s="10"/>
      <c r="D278" s="80"/>
      <c r="E278" s="84"/>
      <c r="F278" s="84"/>
      <c r="G278" s="73"/>
      <c r="H278" s="74"/>
      <c r="I278" s="128"/>
      <c r="J278" s="8"/>
    </row>
    <row r="279" spans="1:10" ht="15" customHeight="1" x14ac:dyDescent="0.25">
      <c r="A279" s="83"/>
      <c r="B279" s="10"/>
      <c r="C279" s="10"/>
      <c r="D279" s="80"/>
      <c r="E279" s="84"/>
      <c r="F279" s="84"/>
      <c r="G279" s="73"/>
      <c r="H279" s="74"/>
      <c r="I279" s="128"/>
      <c r="J279" s="8"/>
    </row>
    <row r="280" spans="1:10" ht="15" customHeight="1" x14ac:dyDescent="0.25">
      <c r="A280" s="83"/>
      <c r="B280" s="10"/>
      <c r="C280" s="10"/>
      <c r="D280" s="80"/>
      <c r="E280" s="84"/>
      <c r="F280" s="84"/>
      <c r="G280" s="73"/>
      <c r="H280" s="74"/>
      <c r="I280" s="128"/>
      <c r="J280" s="8"/>
    </row>
    <row r="281" spans="1:10" ht="15" customHeight="1" x14ac:dyDescent="0.25">
      <c r="A281" s="83"/>
      <c r="B281" s="10"/>
      <c r="C281" s="10"/>
      <c r="D281" s="80"/>
      <c r="E281" s="84"/>
      <c r="F281" s="84"/>
      <c r="G281" s="73"/>
      <c r="H281" s="74"/>
      <c r="I281" s="128"/>
      <c r="J281" s="8"/>
    </row>
    <row r="282" spans="1:10" ht="15" customHeight="1" x14ac:dyDescent="0.25">
      <c r="A282" s="83"/>
      <c r="B282" s="10"/>
      <c r="C282" s="10"/>
      <c r="D282" s="80"/>
      <c r="E282" s="84"/>
      <c r="F282" s="84"/>
      <c r="G282" s="73"/>
      <c r="H282" s="74"/>
      <c r="I282" s="128"/>
      <c r="J282" s="8"/>
    </row>
    <row r="283" spans="1:10" ht="15" customHeight="1" x14ac:dyDescent="0.25">
      <c r="A283" s="86"/>
      <c r="B283" s="10"/>
      <c r="C283" s="82"/>
      <c r="D283" s="80"/>
      <c r="E283" s="84"/>
      <c r="F283" s="84"/>
      <c r="G283" s="73"/>
      <c r="H283" s="74"/>
      <c r="I283" s="128"/>
      <c r="J283" s="8"/>
    </row>
    <row r="284" spans="1:10" ht="15" customHeight="1" x14ac:dyDescent="0.25">
      <c r="A284" s="83"/>
      <c r="B284" s="10"/>
      <c r="C284" s="10"/>
      <c r="D284" s="80"/>
      <c r="E284" s="84"/>
      <c r="F284" s="84"/>
      <c r="G284" s="73"/>
      <c r="H284" s="74"/>
      <c r="I284" s="128"/>
      <c r="J284" s="8"/>
    </row>
    <row r="285" spans="1:10" ht="15" customHeight="1" x14ac:dyDescent="0.25">
      <c r="A285" s="83"/>
      <c r="B285" s="10"/>
      <c r="C285" s="10"/>
      <c r="D285" s="10"/>
      <c r="E285" s="84"/>
      <c r="F285" s="84"/>
      <c r="G285" s="73"/>
      <c r="H285" s="74"/>
      <c r="I285" s="128"/>
      <c r="J285" s="8"/>
    </row>
    <row r="286" spans="1:10" ht="15" customHeight="1" x14ac:dyDescent="0.25">
      <c r="A286" s="12"/>
      <c r="B286" s="10"/>
      <c r="C286" s="82"/>
      <c r="D286" s="82"/>
      <c r="E286" s="84"/>
      <c r="F286" s="84"/>
      <c r="G286" s="73"/>
      <c r="H286" s="74"/>
      <c r="I286" s="128"/>
      <c r="J286" s="8"/>
    </row>
    <row r="287" spans="1:10" ht="15" customHeight="1" x14ac:dyDescent="0.25">
      <c r="A287" s="87"/>
      <c r="B287" s="10"/>
      <c r="C287" s="82"/>
      <c r="D287" s="82"/>
      <c r="E287" s="84"/>
      <c r="F287" s="84"/>
      <c r="G287" s="73"/>
      <c r="H287" s="74"/>
      <c r="I287" s="128"/>
      <c r="J287" s="8"/>
    </row>
    <row r="288" spans="1:10" ht="15" customHeight="1" x14ac:dyDescent="0.25">
      <c r="A288" s="83"/>
      <c r="B288" s="10"/>
      <c r="C288" s="10"/>
      <c r="D288" s="10"/>
      <c r="E288" s="84"/>
      <c r="F288" s="84"/>
      <c r="G288" s="73"/>
      <c r="H288" s="74"/>
      <c r="I288" s="128"/>
      <c r="J288" s="8"/>
    </row>
    <row r="289" spans="1:10" ht="15" customHeight="1" x14ac:dyDescent="0.25">
      <c r="A289" s="83"/>
      <c r="B289" s="10"/>
      <c r="C289" s="10"/>
      <c r="D289" s="10"/>
      <c r="E289" s="84"/>
      <c r="F289" s="84"/>
      <c r="G289" s="73"/>
      <c r="H289" s="74"/>
      <c r="I289" s="128"/>
      <c r="J289" s="8"/>
    </row>
    <row r="290" spans="1:10" ht="15" customHeight="1" x14ac:dyDescent="0.25">
      <c r="A290" s="83"/>
      <c r="B290" s="10"/>
      <c r="C290" s="10"/>
      <c r="D290" s="10"/>
      <c r="E290" s="84"/>
      <c r="F290" s="84"/>
      <c r="G290" s="73"/>
      <c r="H290" s="74"/>
      <c r="I290" s="128"/>
      <c r="J290" s="8"/>
    </row>
    <row r="291" spans="1:10" ht="15" customHeight="1" x14ac:dyDescent="0.25">
      <c r="A291" s="83"/>
      <c r="B291" s="10"/>
      <c r="C291" s="10"/>
      <c r="D291" s="10"/>
      <c r="E291" s="84"/>
      <c r="F291" s="84"/>
      <c r="G291" s="73"/>
      <c r="H291" s="74"/>
      <c r="I291" s="128"/>
      <c r="J291" s="8"/>
    </row>
    <row r="292" spans="1:10" ht="15" customHeight="1" x14ac:dyDescent="0.25">
      <c r="A292" s="83"/>
      <c r="B292" s="10"/>
      <c r="C292" s="10"/>
      <c r="D292" s="10"/>
      <c r="E292" s="84"/>
      <c r="F292" s="84"/>
      <c r="G292" s="73"/>
      <c r="H292" s="74"/>
      <c r="I292" s="128"/>
      <c r="J292" s="8"/>
    </row>
    <row r="293" spans="1:10" ht="15" customHeight="1" x14ac:dyDescent="0.25">
      <c r="A293" s="83"/>
      <c r="B293" s="10"/>
      <c r="C293" s="10"/>
      <c r="D293" s="10"/>
      <c r="E293" s="84"/>
      <c r="F293" s="84"/>
      <c r="G293" s="73"/>
      <c r="H293" s="74"/>
      <c r="I293" s="128"/>
      <c r="J293" s="8"/>
    </row>
    <row r="294" spans="1:10" ht="15" customHeight="1" x14ac:dyDescent="0.25">
      <c r="A294" s="83"/>
      <c r="B294" s="10"/>
      <c r="C294" s="10"/>
      <c r="D294" s="10"/>
      <c r="E294" s="84"/>
      <c r="F294" s="84"/>
      <c r="G294" s="73"/>
      <c r="H294" s="74"/>
      <c r="I294" s="128"/>
      <c r="J294" s="8"/>
    </row>
    <row r="295" spans="1:10" ht="15" customHeight="1" x14ac:dyDescent="0.25">
      <c r="A295" s="12"/>
      <c r="B295" s="10"/>
      <c r="C295" s="10"/>
      <c r="D295" s="10"/>
      <c r="E295" s="84"/>
      <c r="F295" s="84"/>
      <c r="G295" s="73"/>
      <c r="H295" s="74"/>
      <c r="I295" s="128"/>
      <c r="J295" s="8"/>
    </row>
    <row r="296" spans="1:10" ht="15" customHeight="1" x14ac:dyDescent="0.25">
      <c r="A296" s="88"/>
      <c r="B296" s="10"/>
      <c r="C296" s="10"/>
      <c r="D296" s="10"/>
      <c r="E296" s="84"/>
      <c r="F296" s="84"/>
      <c r="G296" s="73"/>
      <c r="H296" s="74"/>
      <c r="I296" s="129"/>
      <c r="J296" s="8"/>
    </row>
    <row r="297" spans="1:10" ht="15" customHeight="1" x14ac:dyDescent="0.25">
      <c r="A297" s="88"/>
      <c r="B297" s="10"/>
      <c r="C297" s="10"/>
      <c r="D297" s="10"/>
      <c r="E297" s="84"/>
      <c r="F297" s="84"/>
      <c r="G297" s="73"/>
      <c r="H297" s="74"/>
      <c r="I297" s="129"/>
      <c r="J297" s="8"/>
    </row>
    <row r="298" spans="1:10" ht="15" customHeight="1" x14ac:dyDescent="0.25">
      <c r="A298" s="83"/>
      <c r="B298" s="10"/>
      <c r="C298" s="10"/>
      <c r="D298" s="10"/>
      <c r="E298" s="84"/>
      <c r="F298" s="84"/>
      <c r="G298" s="73"/>
      <c r="H298" s="74"/>
      <c r="I298" s="129"/>
      <c r="J298" s="8"/>
    </row>
    <row r="299" spans="1:10" ht="15" customHeight="1" x14ac:dyDescent="0.25">
      <c r="A299" s="83"/>
      <c r="B299" s="10"/>
      <c r="C299" s="10"/>
      <c r="D299" s="10"/>
      <c r="E299" s="84"/>
      <c r="F299" s="84"/>
      <c r="G299" s="73"/>
      <c r="H299" s="74"/>
      <c r="I299" s="129"/>
      <c r="J299" s="8"/>
    </row>
    <row r="300" spans="1:10" ht="15" customHeight="1" x14ac:dyDescent="0.25">
      <c r="A300" s="83"/>
      <c r="B300" s="10"/>
      <c r="C300" s="10"/>
      <c r="D300" s="10"/>
      <c r="E300" s="84"/>
      <c r="F300" s="84"/>
      <c r="G300" s="73"/>
      <c r="H300" s="74"/>
      <c r="I300" s="129"/>
      <c r="J300" s="8"/>
    </row>
    <row r="301" spans="1:10" ht="15" customHeight="1" x14ac:dyDescent="0.25">
      <c r="A301" s="88"/>
      <c r="B301" s="10"/>
      <c r="C301" s="10"/>
      <c r="D301" s="10"/>
      <c r="E301" s="84"/>
      <c r="F301" s="84"/>
      <c r="G301" s="73"/>
      <c r="H301" s="74"/>
      <c r="I301" s="129"/>
      <c r="J301" s="8"/>
    </row>
    <row r="302" spans="1:10" ht="15" customHeight="1" x14ac:dyDescent="0.25">
      <c r="A302" s="88"/>
      <c r="B302" s="10"/>
      <c r="C302" s="10"/>
      <c r="D302" s="10"/>
      <c r="E302" s="84"/>
      <c r="F302" s="84"/>
      <c r="G302" s="73"/>
      <c r="H302" s="74"/>
      <c r="I302" s="129"/>
      <c r="J302" s="8"/>
    </row>
    <row r="303" spans="1:10" ht="15" customHeight="1" x14ac:dyDescent="0.25">
      <c r="A303" s="88"/>
      <c r="B303" s="10"/>
      <c r="C303" s="10"/>
      <c r="D303" s="10"/>
      <c r="E303" s="84"/>
      <c r="F303" s="84"/>
      <c r="G303" s="73"/>
      <c r="H303" s="74"/>
      <c r="I303" s="129"/>
      <c r="J303" s="8"/>
    </row>
    <row r="304" spans="1:10" ht="15" customHeight="1" x14ac:dyDescent="0.25">
      <c r="A304" s="88"/>
      <c r="B304" s="10"/>
      <c r="C304" s="10"/>
      <c r="D304" s="10"/>
      <c r="E304" s="84"/>
      <c r="F304" s="84"/>
      <c r="G304" s="73"/>
      <c r="H304" s="74"/>
      <c r="I304" s="129"/>
      <c r="J304" s="8"/>
    </row>
    <row r="305" spans="1:10" ht="15" customHeight="1" x14ac:dyDescent="0.25">
      <c r="A305" s="88"/>
      <c r="B305" s="10"/>
      <c r="C305" s="10"/>
      <c r="D305" s="10"/>
      <c r="E305" s="84"/>
      <c r="F305" s="84"/>
      <c r="G305" s="73"/>
      <c r="H305" s="74"/>
      <c r="I305" s="129"/>
      <c r="J305" s="8"/>
    </row>
    <row r="306" spans="1:10" ht="15" customHeight="1" x14ac:dyDescent="0.25">
      <c r="A306" s="83"/>
      <c r="B306" s="10"/>
      <c r="C306" s="10"/>
      <c r="D306" s="10"/>
      <c r="E306" s="84"/>
      <c r="F306" s="84"/>
      <c r="G306" s="73"/>
      <c r="H306" s="74"/>
      <c r="I306" s="129"/>
      <c r="J306" s="8"/>
    </row>
    <row r="307" spans="1:10" ht="15" customHeight="1" x14ac:dyDescent="0.25">
      <c r="A307" s="88"/>
      <c r="B307" s="10"/>
      <c r="C307" s="82"/>
      <c r="D307" s="10"/>
      <c r="E307" s="84"/>
      <c r="F307" s="84"/>
      <c r="G307" s="73"/>
      <c r="H307" s="74"/>
      <c r="I307" s="129"/>
      <c r="J307" s="8"/>
    </row>
    <row r="308" spans="1:10" ht="15" customHeight="1" x14ac:dyDescent="0.25">
      <c r="A308" s="87"/>
      <c r="B308" s="10"/>
      <c r="C308" s="82"/>
      <c r="D308" s="80"/>
      <c r="E308" s="84"/>
      <c r="F308" s="84"/>
      <c r="G308" s="73"/>
      <c r="H308" s="74"/>
      <c r="I308" s="128"/>
      <c r="J308" s="8"/>
    </row>
    <row r="309" spans="1:10" ht="15" customHeight="1" x14ac:dyDescent="0.25">
      <c r="A309" s="83"/>
      <c r="B309" s="10"/>
      <c r="C309" s="10"/>
      <c r="D309" s="80"/>
      <c r="E309" s="84"/>
      <c r="F309" s="84"/>
      <c r="G309" s="73"/>
      <c r="H309" s="74"/>
      <c r="I309" s="128"/>
      <c r="J309" s="8"/>
    </row>
    <row r="310" spans="1:10" ht="15" customHeight="1" x14ac:dyDescent="0.25">
      <c r="A310" s="83"/>
      <c r="B310" s="10"/>
      <c r="C310" s="10"/>
      <c r="D310" s="80"/>
      <c r="E310" s="84"/>
      <c r="F310" s="84"/>
      <c r="G310" s="73"/>
      <c r="H310" s="74"/>
      <c r="I310" s="128"/>
      <c r="J310" s="8"/>
    </row>
    <row r="311" spans="1:10" ht="15" customHeight="1" x14ac:dyDescent="0.25">
      <c r="A311" s="83"/>
      <c r="B311" s="10"/>
      <c r="C311" s="10"/>
      <c r="D311" s="80"/>
      <c r="E311" s="84"/>
      <c r="F311" s="84"/>
      <c r="G311" s="73"/>
      <c r="H311" s="74"/>
      <c r="I311" s="128"/>
      <c r="J311" s="8"/>
    </row>
    <row r="312" spans="1:10" ht="15" customHeight="1" x14ac:dyDescent="0.25">
      <c r="A312" s="12"/>
      <c r="B312" s="10"/>
      <c r="C312" s="82"/>
      <c r="D312" s="10"/>
      <c r="E312" s="84"/>
      <c r="F312" s="84"/>
      <c r="G312" s="73"/>
      <c r="H312" s="74"/>
      <c r="I312" s="128"/>
      <c r="J312" s="8"/>
    </row>
    <row r="313" spans="1:10" ht="15" customHeight="1" x14ac:dyDescent="0.25">
      <c r="A313" s="13"/>
      <c r="B313" s="10"/>
      <c r="C313" s="82"/>
      <c r="D313" s="10"/>
      <c r="E313" s="84"/>
      <c r="F313" s="84"/>
      <c r="G313" s="73"/>
      <c r="H313" s="74"/>
      <c r="I313" s="128"/>
      <c r="J313" s="8"/>
    </row>
    <row r="314" spans="1:10" ht="15" customHeight="1" x14ac:dyDescent="0.25">
      <c r="A314" s="13"/>
      <c r="B314" s="10"/>
      <c r="C314" s="82"/>
      <c r="D314" s="10"/>
      <c r="E314" s="84"/>
      <c r="F314" s="84"/>
      <c r="G314" s="73"/>
      <c r="H314" s="74"/>
      <c r="I314" s="128"/>
      <c r="J314" s="8"/>
    </row>
    <row r="315" spans="1:10" ht="15" customHeight="1" x14ac:dyDescent="0.25">
      <c r="A315" s="12"/>
      <c r="B315" s="10"/>
      <c r="C315" s="82"/>
      <c r="D315" s="10"/>
      <c r="E315" s="84"/>
      <c r="F315" s="84"/>
      <c r="G315" s="73"/>
      <c r="H315" s="74"/>
      <c r="I315" s="128"/>
      <c r="J315" s="8"/>
    </row>
    <row r="316" spans="1:10" ht="15" customHeight="1" x14ac:dyDescent="0.25">
      <c r="A316" s="12"/>
      <c r="B316" s="10"/>
      <c r="C316" s="82"/>
      <c r="D316" s="10"/>
      <c r="E316" s="84"/>
      <c r="F316" s="84"/>
      <c r="G316" s="73"/>
      <c r="H316" s="74"/>
      <c r="I316" s="128"/>
      <c r="J316" s="8"/>
    </row>
    <row r="317" spans="1:10" ht="15" customHeight="1" x14ac:dyDescent="0.25">
      <c r="A317" s="12"/>
      <c r="B317" s="10"/>
      <c r="C317" s="82"/>
      <c r="D317" s="10"/>
      <c r="E317" s="84"/>
      <c r="F317" s="84"/>
      <c r="G317" s="73"/>
      <c r="H317" s="74"/>
      <c r="I317" s="128"/>
      <c r="J317" s="8"/>
    </row>
    <row r="318" spans="1:10" ht="15" customHeight="1" x14ac:dyDescent="0.25">
      <c r="A318" s="12"/>
      <c r="B318" s="10"/>
      <c r="C318" s="82"/>
      <c r="D318" s="10"/>
      <c r="E318" s="84"/>
      <c r="F318" s="84"/>
      <c r="G318" s="73"/>
      <c r="H318" s="74"/>
      <c r="I318" s="128"/>
      <c r="J318" s="8"/>
    </row>
    <row r="319" spans="1:10" ht="15" customHeight="1" x14ac:dyDescent="0.25">
      <c r="A319" s="12"/>
      <c r="B319" s="10"/>
      <c r="C319" s="82"/>
      <c r="D319" s="10"/>
      <c r="E319" s="84"/>
      <c r="F319" s="84"/>
      <c r="G319" s="73"/>
      <c r="H319" s="74"/>
      <c r="I319" s="128"/>
      <c r="J319" s="8"/>
    </row>
    <row r="320" spans="1:10" ht="15" customHeight="1" x14ac:dyDescent="0.25">
      <c r="A320" s="12"/>
      <c r="B320" s="10"/>
      <c r="C320" s="82"/>
      <c r="D320" s="10"/>
      <c r="E320" s="84"/>
      <c r="F320" s="84"/>
      <c r="G320" s="73"/>
      <c r="H320" s="74"/>
      <c r="I320" s="128"/>
      <c r="J320" s="8"/>
    </row>
    <row r="321" spans="1:10" ht="15" customHeight="1" x14ac:dyDescent="0.25">
      <c r="A321" s="12"/>
      <c r="B321" s="10"/>
      <c r="C321" s="82"/>
      <c r="D321" s="10"/>
      <c r="E321" s="84"/>
      <c r="F321" s="84"/>
      <c r="G321" s="73"/>
      <c r="H321" s="74"/>
      <c r="I321" s="128"/>
      <c r="J321" s="8"/>
    </row>
    <row r="322" spans="1:10" ht="15" customHeight="1" x14ac:dyDescent="0.25">
      <c r="A322" s="12"/>
      <c r="B322" s="10"/>
      <c r="C322" s="82"/>
      <c r="D322" s="10"/>
      <c r="E322" s="84"/>
      <c r="F322" s="84"/>
      <c r="G322" s="73"/>
      <c r="H322" s="74"/>
      <c r="I322" s="128"/>
      <c r="J322" s="8"/>
    </row>
    <row r="323" spans="1:10" ht="15" customHeight="1" x14ac:dyDescent="0.25">
      <c r="A323" s="12"/>
      <c r="B323" s="10"/>
      <c r="C323" s="82"/>
      <c r="D323" s="10"/>
      <c r="E323" s="84"/>
      <c r="F323" s="84"/>
      <c r="G323" s="73"/>
      <c r="H323" s="74"/>
      <c r="I323" s="128"/>
      <c r="J323" s="8"/>
    </row>
    <row r="324" spans="1:10" ht="15" customHeight="1" x14ac:dyDescent="0.25">
      <c r="A324" s="12"/>
      <c r="B324" s="10"/>
      <c r="C324" s="82"/>
      <c r="D324" s="10"/>
      <c r="E324" s="84"/>
      <c r="F324" s="84"/>
      <c r="G324" s="73"/>
      <c r="H324" s="74"/>
      <c r="I324" s="128"/>
      <c r="J324" s="8"/>
    </row>
    <row r="325" spans="1:10" ht="15" customHeight="1" x14ac:dyDescent="0.25">
      <c r="A325" s="12"/>
      <c r="B325" s="10"/>
      <c r="C325" s="82"/>
      <c r="D325" s="10"/>
      <c r="E325" s="84"/>
      <c r="F325" s="84"/>
      <c r="G325" s="73"/>
      <c r="H325" s="74"/>
      <c r="I325" s="128"/>
      <c r="J325" s="8"/>
    </row>
    <row r="326" spans="1:10" ht="15" customHeight="1" x14ac:dyDescent="0.25">
      <c r="A326" s="12"/>
      <c r="B326" s="10"/>
      <c r="C326" s="82"/>
      <c r="D326" s="10"/>
      <c r="E326" s="84"/>
      <c r="F326" s="84"/>
      <c r="G326" s="73"/>
      <c r="H326" s="74"/>
      <c r="I326" s="128"/>
      <c r="J326" s="8"/>
    </row>
    <row r="327" spans="1:10" ht="15" customHeight="1" x14ac:dyDescent="0.25">
      <c r="A327" s="12"/>
      <c r="B327" s="10"/>
      <c r="C327" s="82"/>
      <c r="D327" s="10"/>
      <c r="E327" s="84"/>
      <c r="F327" s="84"/>
      <c r="G327" s="73"/>
      <c r="H327" s="74"/>
      <c r="I327" s="128"/>
      <c r="J327" s="8"/>
    </row>
    <row r="328" spans="1:10" ht="15" customHeight="1" x14ac:dyDescent="0.25">
      <c r="A328" s="12"/>
      <c r="B328" s="10"/>
      <c r="C328" s="82"/>
      <c r="D328" s="10"/>
      <c r="E328" s="84"/>
      <c r="F328" s="84"/>
      <c r="G328" s="73"/>
      <c r="H328" s="74"/>
      <c r="I328" s="128"/>
      <c r="J328" s="8"/>
    </row>
    <row r="329" spans="1:10" ht="15" customHeight="1" x14ac:dyDescent="0.25">
      <c r="A329" s="12"/>
      <c r="B329" s="10"/>
      <c r="C329" s="82"/>
      <c r="D329" s="10"/>
      <c r="E329" s="84"/>
      <c r="F329" s="84"/>
      <c r="G329" s="73"/>
      <c r="H329" s="74"/>
      <c r="I329" s="128"/>
      <c r="J329" s="8"/>
    </row>
    <row r="330" spans="1:10" ht="15" customHeight="1" x14ac:dyDescent="0.25">
      <c r="A330" s="12"/>
      <c r="B330" s="10"/>
      <c r="C330" s="82"/>
      <c r="D330" s="10"/>
      <c r="E330" s="84"/>
      <c r="F330" s="84"/>
      <c r="G330" s="73"/>
      <c r="H330" s="74"/>
      <c r="I330" s="128"/>
      <c r="J330" s="8"/>
    </row>
    <row r="331" spans="1:10" ht="15" customHeight="1" x14ac:dyDescent="0.25">
      <c r="A331" s="12"/>
      <c r="B331" s="10"/>
      <c r="C331" s="82"/>
      <c r="D331" s="10"/>
      <c r="E331" s="84"/>
      <c r="F331" s="84"/>
      <c r="G331" s="73"/>
      <c r="H331" s="74"/>
      <c r="I331" s="128"/>
      <c r="J331" s="8"/>
    </row>
    <row r="332" spans="1:10" ht="15" customHeight="1" x14ac:dyDescent="0.25">
      <c r="A332" s="12"/>
      <c r="B332" s="10"/>
      <c r="C332" s="82"/>
      <c r="D332" s="10"/>
      <c r="E332" s="84"/>
      <c r="F332" s="84"/>
      <c r="G332" s="73"/>
      <c r="H332" s="74"/>
      <c r="I332" s="128"/>
      <c r="J332" s="8"/>
    </row>
    <row r="333" spans="1:10" ht="15" customHeight="1" x14ac:dyDescent="0.25">
      <c r="A333" s="12"/>
      <c r="B333" s="10"/>
      <c r="C333" s="82"/>
      <c r="D333" s="10"/>
      <c r="E333" s="84"/>
      <c r="F333" s="84"/>
      <c r="G333" s="73"/>
      <c r="H333" s="74"/>
      <c r="I333" s="128"/>
      <c r="J333" s="8"/>
    </row>
    <row r="334" spans="1:10" ht="15" customHeight="1" x14ac:dyDescent="0.25">
      <c r="A334" s="12"/>
      <c r="B334" s="10"/>
      <c r="C334" s="82"/>
      <c r="D334" s="10"/>
      <c r="E334" s="84"/>
      <c r="F334" s="84"/>
      <c r="G334" s="73"/>
      <c r="H334" s="74"/>
      <c r="I334" s="128"/>
      <c r="J334" s="8"/>
    </row>
    <row r="335" spans="1:10" ht="15" customHeight="1" x14ac:dyDescent="0.25">
      <c r="A335" s="12"/>
      <c r="B335" s="10"/>
      <c r="C335" s="82"/>
      <c r="D335" s="10"/>
      <c r="E335" s="84"/>
      <c r="F335" s="84"/>
      <c r="G335" s="73"/>
      <c r="H335" s="74"/>
      <c r="I335" s="128"/>
      <c r="J335" s="8"/>
    </row>
    <row r="336" spans="1:10" ht="15" customHeight="1" x14ac:dyDescent="0.25">
      <c r="A336" s="12"/>
      <c r="B336" s="10"/>
      <c r="C336" s="82"/>
      <c r="D336" s="10"/>
      <c r="E336" s="84"/>
      <c r="F336" s="84"/>
      <c r="G336" s="73"/>
      <c r="H336" s="74"/>
      <c r="I336" s="128"/>
      <c r="J336" s="8"/>
    </row>
    <row r="337" spans="1:10" ht="15" customHeight="1" x14ac:dyDescent="0.25">
      <c r="A337" s="12"/>
      <c r="B337" s="10"/>
      <c r="C337" s="82"/>
      <c r="D337" s="10"/>
      <c r="E337" s="84"/>
      <c r="F337" s="84"/>
      <c r="G337" s="73"/>
      <c r="H337" s="74"/>
      <c r="I337" s="128"/>
      <c r="J337" s="8"/>
    </row>
    <row r="338" spans="1:10" ht="15" customHeight="1" x14ac:dyDescent="0.25">
      <c r="A338" s="87"/>
      <c r="B338" s="10"/>
      <c r="C338" s="82"/>
      <c r="D338" s="10"/>
      <c r="E338" s="84"/>
      <c r="F338" s="84"/>
      <c r="G338" s="73"/>
      <c r="H338" s="74"/>
      <c r="I338" s="128"/>
      <c r="J338" s="8"/>
    </row>
    <row r="339" spans="1:10" ht="15" customHeight="1" x14ac:dyDescent="0.25">
      <c r="A339" s="12"/>
      <c r="B339" s="10"/>
      <c r="C339" s="10"/>
      <c r="D339" s="10"/>
      <c r="E339" s="84"/>
      <c r="F339" s="84"/>
      <c r="G339" s="73"/>
      <c r="H339" s="74"/>
      <c r="I339" s="128"/>
      <c r="J339" s="8"/>
    </row>
    <row r="340" spans="1:10" ht="15" customHeight="1" x14ac:dyDescent="0.25">
      <c r="A340" s="12"/>
      <c r="B340" s="10"/>
      <c r="C340" s="10"/>
      <c r="D340" s="10"/>
      <c r="E340" s="84"/>
      <c r="F340" s="84"/>
      <c r="G340" s="73"/>
      <c r="H340" s="74"/>
      <c r="I340" s="128"/>
      <c r="J340" s="8"/>
    </row>
    <row r="341" spans="1:10" ht="15" customHeight="1" x14ac:dyDescent="0.25">
      <c r="A341" s="12"/>
      <c r="B341" s="10"/>
      <c r="C341" s="10"/>
      <c r="D341" s="10"/>
      <c r="E341" s="84"/>
      <c r="F341" s="84"/>
      <c r="G341" s="73"/>
      <c r="H341" s="74"/>
      <c r="I341" s="128"/>
      <c r="J341" s="8"/>
    </row>
    <row r="342" spans="1:10" ht="15" customHeight="1" x14ac:dyDescent="0.25">
      <c r="A342" s="12"/>
      <c r="B342" s="10"/>
      <c r="C342" s="10"/>
      <c r="D342" s="10"/>
      <c r="E342" s="84"/>
      <c r="F342" s="84"/>
      <c r="G342" s="73"/>
      <c r="H342" s="74"/>
      <c r="I342" s="128"/>
      <c r="J342" s="8"/>
    </row>
    <row r="343" spans="1:10" ht="15" customHeight="1" x14ac:dyDescent="0.25">
      <c r="A343" s="12"/>
      <c r="B343" s="10"/>
      <c r="C343" s="10"/>
      <c r="D343" s="10"/>
      <c r="E343" s="84"/>
      <c r="F343" s="84"/>
      <c r="G343" s="73"/>
      <c r="H343" s="74"/>
      <c r="I343" s="128"/>
      <c r="J343" s="8"/>
    </row>
    <row r="344" spans="1:10" ht="15" customHeight="1" x14ac:dyDescent="0.25">
      <c r="A344" s="12"/>
      <c r="B344" s="10"/>
      <c r="C344" s="10"/>
      <c r="D344" s="10"/>
      <c r="E344" s="84"/>
      <c r="F344" s="84"/>
      <c r="G344" s="73"/>
      <c r="H344" s="74"/>
      <c r="I344" s="128"/>
      <c r="J344" s="8"/>
    </row>
    <row r="345" spans="1:10" ht="15" customHeight="1" x14ac:dyDescent="0.25">
      <c r="A345" s="12"/>
      <c r="B345" s="10"/>
      <c r="C345" s="10"/>
      <c r="D345" s="10"/>
      <c r="E345" s="84"/>
      <c r="F345" s="84"/>
      <c r="G345" s="73"/>
      <c r="H345" s="74"/>
      <c r="I345" s="128"/>
      <c r="J345" s="8"/>
    </row>
    <row r="346" spans="1:10" ht="15" customHeight="1" x14ac:dyDescent="0.25">
      <c r="A346" s="12"/>
      <c r="B346" s="10"/>
      <c r="C346" s="10"/>
      <c r="D346" s="10"/>
      <c r="E346" s="84"/>
      <c r="F346" s="84"/>
      <c r="G346" s="73"/>
      <c r="H346" s="74"/>
      <c r="I346" s="128"/>
      <c r="J346" s="8"/>
    </row>
    <row r="347" spans="1:10" ht="15" customHeight="1" x14ac:dyDescent="0.25">
      <c r="A347" s="12"/>
      <c r="B347" s="10"/>
      <c r="C347" s="10"/>
      <c r="D347" s="10"/>
      <c r="E347" s="84"/>
      <c r="F347" s="84"/>
      <c r="G347" s="73"/>
      <c r="H347" s="74"/>
      <c r="I347" s="128"/>
      <c r="J347" s="8"/>
    </row>
    <row r="348" spans="1:10" ht="15" customHeight="1" x14ac:dyDescent="0.25">
      <c r="A348" s="12"/>
      <c r="B348" s="10"/>
      <c r="C348" s="10"/>
      <c r="D348" s="10"/>
      <c r="E348" s="84"/>
      <c r="F348" s="84"/>
      <c r="G348" s="73"/>
      <c r="H348" s="74"/>
      <c r="I348" s="128"/>
      <c r="J348" s="8"/>
    </row>
    <row r="349" spans="1:10" ht="15" customHeight="1" x14ac:dyDescent="0.25">
      <c r="A349" s="12"/>
      <c r="B349" s="10"/>
      <c r="C349" s="10"/>
      <c r="D349" s="10"/>
      <c r="E349" s="84"/>
      <c r="F349" s="84"/>
      <c r="G349" s="73"/>
      <c r="H349" s="74"/>
      <c r="I349" s="128"/>
      <c r="J349" s="8"/>
    </row>
    <row r="350" spans="1:10" ht="15" customHeight="1" x14ac:dyDescent="0.25">
      <c r="A350" s="12"/>
      <c r="B350" s="10"/>
      <c r="C350" s="10"/>
      <c r="D350" s="10"/>
      <c r="E350" s="84"/>
      <c r="F350" s="84"/>
      <c r="G350" s="73"/>
      <c r="H350" s="74"/>
      <c r="I350" s="128"/>
      <c r="J350" s="8"/>
    </row>
    <row r="351" spans="1:10" ht="15" customHeight="1" x14ac:dyDescent="0.25">
      <c r="A351" s="12"/>
      <c r="B351" s="10"/>
      <c r="C351" s="10"/>
      <c r="D351" s="10"/>
      <c r="E351" s="84"/>
      <c r="F351" s="84"/>
      <c r="G351" s="73"/>
      <c r="H351" s="74"/>
      <c r="I351" s="128"/>
      <c r="J351" s="8"/>
    </row>
    <row r="352" spans="1:10" ht="15" customHeight="1" x14ac:dyDescent="0.25">
      <c r="A352" s="12"/>
      <c r="B352" s="82"/>
      <c r="C352" s="10"/>
      <c r="D352" s="10"/>
      <c r="E352" s="84"/>
      <c r="F352" s="84"/>
      <c r="G352" s="73"/>
      <c r="H352" s="74"/>
      <c r="I352" s="128"/>
      <c r="J352" s="8"/>
    </row>
    <row r="353" spans="1:10" ht="15" customHeight="1" x14ac:dyDescent="0.25">
      <c r="A353" s="12"/>
      <c r="B353" s="82"/>
      <c r="C353" s="10"/>
      <c r="D353" s="10"/>
      <c r="E353" s="84"/>
      <c r="F353" s="84"/>
      <c r="G353" s="73"/>
      <c r="H353" s="74"/>
      <c r="I353" s="128"/>
      <c r="J353" s="8"/>
    </row>
    <row r="354" spans="1:10" ht="15" customHeight="1" x14ac:dyDescent="0.25">
      <c r="A354" s="12"/>
      <c r="B354" s="10"/>
      <c r="C354" s="10"/>
      <c r="D354" s="10"/>
      <c r="E354" s="84"/>
      <c r="F354" s="84"/>
      <c r="G354" s="73"/>
      <c r="H354" s="74"/>
      <c r="I354" s="128"/>
      <c r="J354" s="8"/>
    </row>
    <row r="355" spans="1:10" ht="15" customHeight="1" x14ac:dyDescent="0.25">
      <c r="A355" s="12"/>
      <c r="B355" s="10"/>
      <c r="C355" s="10"/>
      <c r="D355" s="10"/>
      <c r="E355" s="84"/>
      <c r="F355" s="11"/>
      <c r="G355" s="73"/>
      <c r="H355" s="89"/>
      <c r="I355" s="130"/>
      <c r="J355" s="8"/>
    </row>
    <row r="356" spans="1:10" ht="15" customHeight="1" x14ac:dyDescent="0.25">
      <c r="A356" s="12"/>
      <c r="B356" s="10"/>
      <c r="C356" s="10"/>
      <c r="D356" s="10"/>
      <c r="E356" s="84"/>
      <c r="F356" s="11"/>
      <c r="G356" s="73"/>
      <c r="H356" s="89"/>
      <c r="I356" s="130"/>
      <c r="J356" s="8"/>
    </row>
    <row r="357" spans="1:10" ht="15" customHeight="1" x14ac:dyDescent="0.25">
      <c r="A357" s="12"/>
      <c r="B357" s="10"/>
      <c r="C357" s="10"/>
      <c r="D357" s="10"/>
      <c r="E357" s="84"/>
      <c r="F357" s="11"/>
      <c r="G357" s="73"/>
      <c r="H357" s="89"/>
      <c r="I357" s="130"/>
      <c r="J357" s="8"/>
    </row>
    <row r="358" spans="1:10" ht="15" customHeight="1" x14ac:dyDescent="0.25">
      <c r="A358" s="12"/>
      <c r="B358" s="10"/>
      <c r="C358" s="10"/>
      <c r="D358" s="10"/>
      <c r="E358" s="84"/>
      <c r="F358" s="11"/>
      <c r="G358" s="73"/>
      <c r="H358" s="89"/>
      <c r="I358" s="130"/>
      <c r="J358" s="8"/>
    </row>
    <row r="359" spans="1:10" ht="15" customHeight="1" x14ac:dyDescent="0.25">
      <c r="A359" s="12"/>
      <c r="B359" s="10"/>
      <c r="C359" s="10"/>
      <c r="D359" s="10"/>
      <c r="E359" s="84"/>
      <c r="F359" s="11"/>
      <c r="G359" s="73"/>
      <c r="H359" s="89"/>
      <c r="I359" s="130"/>
      <c r="J359" s="8"/>
    </row>
    <row r="360" spans="1:10" ht="15" customHeight="1" x14ac:dyDescent="0.25">
      <c r="A360" s="12"/>
      <c r="B360" s="10"/>
      <c r="C360" s="10"/>
      <c r="D360" s="10"/>
      <c r="E360" s="84"/>
      <c r="F360" s="11"/>
      <c r="G360" s="73"/>
      <c r="H360" s="89"/>
      <c r="I360" s="130"/>
      <c r="J360" s="8"/>
    </row>
    <row r="361" spans="1:10" ht="15" customHeight="1" x14ac:dyDescent="0.25">
      <c r="A361" s="12"/>
      <c r="B361" s="10"/>
      <c r="C361" s="10"/>
      <c r="D361" s="10"/>
      <c r="E361" s="84"/>
      <c r="F361" s="11"/>
      <c r="G361" s="73"/>
      <c r="H361" s="89"/>
      <c r="I361" s="130"/>
      <c r="J361" s="8"/>
    </row>
    <row r="362" spans="1:10" ht="15" customHeight="1" x14ac:dyDescent="0.25">
      <c r="A362" s="12"/>
      <c r="B362" s="10"/>
      <c r="C362" s="10"/>
      <c r="D362" s="10"/>
      <c r="E362" s="84"/>
      <c r="F362" s="11"/>
      <c r="G362" s="73"/>
      <c r="H362" s="89"/>
      <c r="I362" s="130"/>
      <c r="J362" s="8"/>
    </row>
    <row r="363" spans="1:10" ht="15" customHeight="1" x14ac:dyDescent="0.25">
      <c r="A363" s="90"/>
      <c r="B363" s="10"/>
      <c r="C363" s="10"/>
      <c r="D363" s="10"/>
      <c r="E363" s="84"/>
      <c r="F363" s="11"/>
      <c r="G363" s="73"/>
      <c r="H363" s="89"/>
      <c r="I363" s="130"/>
      <c r="J363" s="8"/>
    </row>
    <row r="364" spans="1:10" ht="15" customHeight="1" x14ac:dyDescent="0.25">
      <c r="A364" s="90"/>
      <c r="B364" s="10"/>
      <c r="C364" s="10"/>
      <c r="D364" s="10"/>
      <c r="E364" s="84"/>
      <c r="F364" s="11"/>
      <c r="G364" s="73"/>
      <c r="H364" s="89"/>
      <c r="I364" s="130"/>
      <c r="J364" s="8"/>
    </row>
    <row r="365" spans="1:10" ht="15" customHeight="1" x14ac:dyDescent="0.25">
      <c r="A365" s="12"/>
      <c r="B365" s="10"/>
      <c r="C365" s="82"/>
      <c r="D365" s="10"/>
      <c r="E365" s="84"/>
      <c r="F365" s="11"/>
      <c r="G365" s="73"/>
      <c r="H365" s="89"/>
      <c r="I365" s="130"/>
      <c r="J365" s="8"/>
    </row>
    <row r="366" spans="1:10" ht="15" customHeight="1" x14ac:dyDescent="0.25">
      <c r="A366" s="12"/>
      <c r="B366" s="10"/>
      <c r="C366" s="82"/>
      <c r="D366" s="10"/>
      <c r="E366" s="84"/>
      <c r="F366" s="11"/>
      <c r="G366" s="73"/>
      <c r="H366" s="89"/>
      <c r="I366" s="130"/>
      <c r="J366" s="8"/>
    </row>
    <row r="367" spans="1:10" ht="15" customHeight="1" x14ac:dyDescent="0.25">
      <c r="A367" s="12"/>
      <c r="B367" s="10"/>
      <c r="C367" s="82"/>
      <c r="D367" s="10"/>
      <c r="E367" s="84"/>
      <c r="F367" s="11"/>
      <c r="G367" s="73"/>
      <c r="H367" s="89"/>
      <c r="I367" s="130"/>
      <c r="J367" s="8"/>
    </row>
    <row r="368" spans="1:10" ht="15" customHeight="1" x14ac:dyDescent="0.25">
      <c r="A368" s="12"/>
      <c r="B368" s="10"/>
      <c r="C368" s="82"/>
      <c r="D368" s="10"/>
      <c r="E368" s="84"/>
      <c r="F368" s="11"/>
      <c r="G368" s="73"/>
      <c r="H368" s="89"/>
      <c r="I368" s="130"/>
      <c r="J368" s="8"/>
    </row>
    <row r="369" spans="1:10" ht="15" customHeight="1" x14ac:dyDescent="0.25">
      <c r="A369" s="12"/>
      <c r="B369" s="10"/>
      <c r="C369" s="82"/>
      <c r="D369" s="10"/>
      <c r="E369" s="84"/>
      <c r="F369" s="11"/>
      <c r="G369" s="73"/>
      <c r="H369" s="89"/>
      <c r="I369" s="130"/>
      <c r="J369" s="8"/>
    </row>
    <row r="370" spans="1:10" ht="15" customHeight="1" x14ac:dyDescent="0.25">
      <c r="A370" s="12"/>
      <c r="B370" s="10"/>
      <c r="C370" s="82"/>
      <c r="D370" s="10"/>
      <c r="E370" s="84"/>
      <c r="F370" s="11"/>
      <c r="G370" s="73"/>
      <c r="H370" s="89"/>
      <c r="I370" s="130"/>
      <c r="J370" s="8"/>
    </row>
    <row r="371" spans="1:10" ht="15" customHeight="1" x14ac:dyDescent="0.25">
      <c r="A371" s="12"/>
      <c r="B371" s="10"/>
      <c r="C371" s="82"/>
      <c r="D371" s="10"/>
      <c r="E371" s="84"/>
      <c r="F371" s="11"/>
      <c r="G371" s="73"/>
      <c r="H371" s="89"/>
      <c r="I371" s="130"/>
      <c r="J371" s="8"/>
    </row>
    <row r="372" spans="1:10" ht="15" customHeight="1" x14ac:dyDescent="0.25">
      <c r="A372" s="12"/>
      <c r="B372" s="10"/>
      <c r="C372" s="82"/>
      <c r="D372" s="10"/>
      <c r="E372" s="84"/>
      <c r="F372" s="11"/>
      <c r="G372" s="73"/>
      <c r="H372" s="89"/>
      <c r="I372" s="130"/>
      <c r="J372" s="8"/>
    </row>
    <row r="373" spans="1:10" ht="15" customHeight="1" x14ac:dyDescent="0.25">
      <c r="A373" s="91"/>
      <c r="B373" s="10"/>
      <c r="C373" s="82"/>
      <c r="D373" s="10"/>
      <c r="E373" s="84"/>
      <c r="F373" s="11"/>
      <c r="G373" s="73"/>
      <c r="H373" s="89"/>
      <c r="I373" s="130"/>
      <c r="J373" s="8"/>
    </row>
    <row r="374" spans="1:10" x14ac:dyDescent="0.25">
      <c r="A374" s="91"/>
      <c r="B374" s="12"/>
      <c r="C374" s="12"/>
      <c r="D374" s="12"/>
      <c r="E374" s="12"/>
      <c r="F374" s="132"/>
      <c r="G374" s="132"/>
      <c r="H374" s="132"/>
      <c r="I374" s="132"/>
      <c r="J374" s="8"/>
    </row>
    <row r="375" spans="1:10" x14ac:dyDescent="0.25">
      <c r="A375" s="91"/>
      <c r="B375" s="12"/>
      <c r="C375" s="12"/>
      <c r="D375" s="12"/>
      <c r="E375" s="12"/>
      <c r="F375" s="132"/>
      <c r="G375" s="132"/>
      <c r="H375" s="132"/>
      <c r="I375" s="132"/>
      <c r="J375" s="8"/>
    </row>
    <row r="376" spans="1:10" x14ac:dyDescent="0.25">
      <c r="A376" s="91"/>
      <c r="B376" s="12"/>
      <c r="C376" s="12"/>
      <c r="D376" s="12"/>
      <c r="E376" s="12"/>
      <c r="F376" s="132"/>
      <c r="G376" s="132"/>
      <c r="H376" s="132"/>
      <c r="I376" s="132"/>
      <c r="J376" s="8"/>
    </row>
    <row r="377" spans="1:10" x14ac:dyDescent="0.25">
      <c r="A377" s="91"/>
      <c r="B377" s="12"/>
      <c r="C377" s="12"/>
      <c r="D377" s="12"/>
      <c r="E377" s="12"/>
      <c r="F377" s="132"/>
      <c r="G377" s="132"/>
      <c r="H377" s="132"/>
      <c r="I377" s="132"/>
      <c r="J377" s="8"/>
    </row>
    <row r="378" spans="1:10" x14ac:dyDescent="0.25">
      <c r="A378" s="91"/>
      <c r="B378" s="12"/>
      <c r="C378" s="12"/>
      <c r="D378" s="12"/>
      <c r="E378" s="12"/>
      <c r="F378" s="132"/>
      <c r="G378" s="132"/>
      <c r="H378" s="132"/>
      <c r="I378" s="132"/>
      <c r="J378" s="8"/>
    </row>
    <row r="379" spans="1:10" x14ac:dyDescent="0.25">
      <c r="A379" s="91"/>
      <c r="B379" s="12"/>
      <c r="C379" s="12"/>
      <c r="D379" s="12"/>
      <c r="E379" s="12"/>
      <c r="F379" s="132"/>
      <c r="G379" s="132"/>
      <c r="H379" s="132"/>
      <c r="I379" s="132"/>
      <c r="J379" s="8"/>
    </row>
    <row r="380" spans="1:10" x14ac:dyDescent="0.25">
      <c r="A380" s="91"/>
      <c r="B380" s="12"/>
      <c r="C380" s="12"/>
      <c r="D380" s="12"/>
      <c r="E380" s="12"/>
      <c r="F380" s="132"/>
      <c r="G380" s="132"/>
      <c r="H380" s="132"/>
      <c r="I380" s="132"/>
      <c r="J380" s="8"/>
    </row>
    <row r="381" spans="1:10" x14ac:dyDescent="0.25">
      <c r="A381" s="91"/>
      <c r="B381" s="12"/>
      <c r="C381" s="12"/>
      <c r="D381" s="12"/>
      <c r="E381" s="12"/>
      <c r="F381" s="132"/>
      <c r="G381" s="132"/>
      <c r="H381" s="132"/>
      <c r="I381" s="132"/>
      <c r="J381" s="8"/>
    </row>
    <row r="382" spans="1:10" x14ac:dyDescent="0.25">
      <c r="A382" s="91"/>
      <c r="B382" s="12"/>
      <c r="C382" s="12"/>
      <c r="D382" s="12"/>
      <c r="E382" s="12"/>
      <c r="F382" s="132"/>
      <c r="G382" s="132"/>
      <c r="H382" s="132"/>
      <c r="I382" s="132"/>
      <c r="J382" s="8"/>
    </row>
    <row r="383" spans="1:10" x14ac:dyDescent="0.25">
      <c r="A383" s="91"/>
      <c r="B383" s="12"/>
      <c r="C383" s="12"/>
      <c r="D383" s="12"/>
      <c r="E383" s="12"/>
      <c r="F383" s="132"/>
      <c r="G383" s="132"/>
      <c r="H383" s="132"/>
      <c r="I383" s="132"/>
      <c r="J383" s="8"/>
    </row>
    <row r="384" spans="1:10" x14ac:dyDescent="0.25">
      <c r="A384" s="91"/>
      <c r="B384" s="12"/>
      <c r="C384" s="12"/>
      <c r="D384" s="12"/>
      <c r="E384" s="12"/>
      <c r="F384" s="132"/>
      <c r="G384" s="132"/>
      <c r="H384" s="132"/>
      <c r="I384" s="132"/>
      <c r="J384" s="8"/>
    </row>
    <row r="385" spans="1:10" x14ac:dyDescent="0.25">
      <c r="A385" s="91"/>
      <c r="B385" s="12"/>
      <c r="C385" s="12"/>
      <c r="D385" s="12"/>
      <c r="E385" s="12"/>
      <c r="F385" s="132"/>
      <c r="G385" s="132"/>
      <c r="H385" s="132"/>
      <c r="I385" s="132"/>
      <c r="J385" s="8"/>
    </row>
    <row r="386" spans="1:10" x14ac:dyDescent="0.25">
      <c r="A386" s="91"/>
      <c r="B386" s="12"/>
      <c r="C386" s="12"/>
      <c r="D386" s="12"/>
      <c r="E386" s="12"/>
      <c r="F386" s="132"/>
      <c r="G386" s="132"/>
      <c r="H386" s="132"/>
      <c r="I386" s="132"/>
      <c r="J386" s="8"/>
    </row>
    <row r="387" spans="1:10" x14ac:dyDescent="0.25">
      <c r="A387" s="91"/>
      <c r="B387" s="12"/>
      <c r="C387" s="12"/>
      <c r="D387" s="12"/>
      <c r="E387" s="12"/>
      <c r="F387" s="132"/>
      <c r="G387" s="132"/>
      <c r="H387" s="132"/>
      <c r="I387" s="132"/>
      <c r="J387" s="8"/>
    </row>
    <row r="388" spans="1:10" x14ac:dyDescent="0.25">
      <c r="A388" s="91"/>
      <c r="B388" s="12"/>
      <c r="C388" s="12"/>
      <c r="D388" s="12"/>
      <c r="E388" s="12"/>
      <c r="F388" s="132"/>
      <c r="G388" s="132"/>
      <c r="H388" s="132"/>
      <c r="I388" s="132"/>
      <c r="J388" s="8"/>
    </row>
    <row r="389" spans="1:10" x14ac:dyDescent="0.25">
      <c r="A389" s="91"/>
      <c r="B389" s="12"/>
      <c r="C389" s="12"/>
      <c r="D389" s="12"/>
      <c r="E389" s="12"/>
      <c r="F389" s="132"/>
      <c r="G389" s="132"/>
      <c r="H389" s="132"/>
      <c r="I389" s="132"/>
      <c r="J389" s="8"/>
    </row>
    <row r="390" spans="1:10" x14ac:dyDescent="0.25">
      <c r="A390" s="91"/>
      <c r="B390" s="12"/>
      <c r="C390" s="12"/>
      <c r="D390" s="12"/>
      <c r="E390" s="12"/>
      <c r="F390" s="132"/>
      <c r="G390" s="132"/>
      <c r="H390" s="132"/>
      <c r="I390" s="132"/>
      <c r="J390" s="8"/>
    </row>
    <row r="391" spans="1:10" x14ac:dyDescent="0.25">
      <c r="A391" s="91"/>
      <c r="B391" s="12"/>
      <c r="C391" s="12"/>
      <c r="D391" s="12"/>
      <c r="E391" s="12"/>
      <c r="F391" s="132"/>
      <c r="G391" s="132"/>
      <c r="H391" s="132"/>
      <c r="I391" s="132"/>
      <c r="J391" s="8"/>
    </row>
    <row r="392" spans="1:10" x14ac:dyDescent="0.25">
      <c r="A392" s="91"/>
      <c r="B392" s="12"/>
      <c r="C392" s="12"/>
      <c r="D392" s="12"/>
      <c r="E392" s="12"/>
      <c r="F392" s="132"/>
      <c r="G392" s="132"/>
      <c r="H392" s="132"/>
      <c r="I392" s="132"/>
      <c r="J392" s="8"/>
    </row>
    <row r="393" spans="1:10" x14ac:dyDescent="0.25">
      <c r="A393" s="91"/>
      <c r="B393" s="12"/>
      <c r="C393" s="12"/>
      <c r="D393" s="12"/>
      <c r="E393" s="12"/>
      <c r="F393" s="132"/>
      <c r="G393" s="132"/>
      <c r="H393" s="132"/>
      <c r="I393" s="132"/>
      <c r="J393" s="8"/>
    </row>
    <row r="394" spans="1:10" x14ac:dyDescent="0.25">
      <c r="A394" s="91"/>
      <c r="B394" s="12"/>
      <c r="C394" s="12"/>
      <c r="D394" s="12"/>
      <c r="E394" s="12"/>
      <c r="F394" s="132"/>
      <c r="G394" s="132"/>
      <c r="H394" s="132"/>
      <c r="I394" s="132"/>
      <c r="J394" s="8"/>
    </row>
    <row r="395" spans="1:10" x14ac:dyDescent="0.25">
      <c r="A395" s="91"/>
      <c r="B395" s="12"/>
      <c r="C395" s="12"/>
      <c r="D395" s="12"/>
      <c r="E395" s="12"/>
      <c r="F395" s="132"/>
      <c r="G395" s="132"/>
      <c r="H395" s="132"/>
      <c r="I395" s="132"/>
      <c r="J395" s="8"/>
    </row>
    <row r="396" spans="1:10" x14ac:dyDescent="0.25">
      <c r="A396" s="91"/>
      <c r="B396" s="12"/>
      <c r="C396" s="12"/>
      <c r="D396" s="12"/>
      <c r="E396" s="12"/>
      <c r="F396" s="132"/>
      <c r="G396" s="132"/>
      <c r="H396" s="132"/>
      <c r="I396" s="132"/>
      <c r="J396" s="8"/>
    </row>
    <row r="397" spans="1:10" x14ac:dyDescent="0.25">
      <c r="A397" s="91"/>
      <c r="B397" s="12"/>
      <c r="C397" s="12"/>
      <c r="D397" s="12"/>
      <c r="E397" s="12"/>
      <c r="F397" s="132"/>
      <c r="G397" s="132"/>
      <c r="H397" s="132"/>
      <c r="I397" s="132"/>
      <c r="J397" s="8"/>
    </row>
    <row r="398" spans="1:10" x14ac:dyDescent="0.25">
      <c r="A398" s="91"/>
      <c r="B398" s="12"/>
      <c r="C398" s="12"/>
      <c r="D398" s="12"/>
      <c r="E398" s="12"/>
      <c r="F398" s="132"/>
      <c r="G398" s="132"/>
      <c r="H398" s="132"/>
      <c r="I398" s="132"/>
      <c r="J398" s="8"/>
    </row>
    <row r="399" spans="1:10" x14ac:dyDescent="0.25">
      <c r="A399" s="91"/>
      <c r="B399" s="12"/>
      <c r="C399" s="12"/>
      <c r="D399" s="12"/>
      <c r="E399" s="12"/>
      <c r="F399" s="132"/>
      <c r="G399" s="132"/>
      <c r="H399" s="132"/>
      <c r="I399" s="132"/>
      <c r="J399" s="8"/>
    </row>
    <row r="400" spans="1:10" x14ac:dyDescent="0.25">
      <c r="A400" s="91"/>
      <c r="B400" s="12"/>
      <c r="C400" s="12"/>
      <c r="D400" s="12"/>
      <c r="E400" s="12"/>
      <c r="F400" s="132"/>
      <c r="G400" s="132"/>
      <c r="H400" s="132"/>
      <c r="I400" s="132"/>
      <c r="J400" s="8"/>
    </row>
    <row r="401" spans="1:10" x14ac:dyDescent="0.25">
      <c r="A401" s="91"/>
      <c r="B401" s="12"/>
      <c r="C401" s="12"/>
      <c r="D401" s="12"/>
      <c r="E401" s="12"/>
      <c r="F401" s="132"/>
      <c r="G401" s="132"/>
      <c r="H401" s="132"/>
      <c r="I401" s="132"/>
      <c r="J401" s="8"/>
    </row>
    <row r="402" spans="1:10" x14ac:dyDescent="0.25">
      <c r="A402" s="91"/>
      <c r="B402" s="12"/>
      <c r="C402" s="12"/>
      <c r="D402" s="12"/>
      <c r="E402" s="12"/>
      <c r="F402" s="132"/>
      <c r="G402" s="132"/>
      <c r="H402" s="132"/>
      <c r="I402" s="132"/>
      <c r="J402" s="8"/>
    </row>
    <row r="403" spans="1:10" x14ac:dyDescent="0.25">
      <c r="A403" s="91"/>
      <c r="B403" s="12"/>
      <c r="C403" s="12"/>
      <c r="D403" s="12"/>
      <c r="E403" s="12"/>
      <c r="F403" s="132"/>
      <c r="G403" s="132"/>
      <c r="H403" s="132"/>
      <c r="I403" s="132"/>
      <c r="J403" s="8"/>
    </row>
    <row r="404" spans="1:10" x14ac:dyDescent="0.25">
      <c r="A404" s="91"/>
      <c r="B404" s="12"/>
      <c r="C404" s="12"/>
      <c r="D404" s="12"/>
      <c r="E404" s="12"/>
      <c r="F404" s="132"/>
      <c r="G404" s="132"/>
      <c r="H404" s="132"/>
      <c r="I404" s="132"/>
      <c r="J404" s="8"/>
    </row>
    <row r="405" spans="1:10" x14ac:dyDescent="0.25">
      <c r="A405" s="91"/>
      <c r="B405" s="12"/>
      <c r="C405" s="12"/>
      <c r="D405" s="12"/>
      <c r="E405" s="12"/>
      <c r="F405" s="132"/>
      <c r="G405" s="132"/>
      <c r="H405" s="132"/>
      <c r="I405" s="132"/>
      <c r="J405" s="8"/>
    </row>
    <row r="406" spans="1:10" x14ac:dyDescent="0.25">
      <c r="A406" s="91"/>
      <c r="B406" s="12"/>
      <c r="C406" s="12"/>
      <c r="D406" s="12"/>
      <c r="E406" s="12"/>
      <c r="F406" s="132"/>
      <c r="G406" s="132"/>
      <c r="H406" s="132"/>
      <c r="I406" s="132"/>
      <c r="J406" s="8"/>
    </row>
    <row r="407" spans="1:10" x14ac:dyDescent="0.25">
      <c r="A407" s="91"/>
      <c r="B407" s="12"/>
      <c r="C407" s="12"/>
      <c r="D407" s="12"/>
      <c r="E407" s="12"/>
      <c r="F407" s="132"/>
      <c r="G407" s="132"/>
      <c r="H407" s="132"/>
      <c r="I407" s="132"/>
      <c r="J407" s="8"/>
    </row>
    <row r="408" spans="1:10" x14ac:dyDescent="0.25">
      <c r="A408" s="91"/>
      <c r="B408" s="12"/>
      <c r="C408" s="12"/>
      <c r="D408" s="12"/>
      <c r="E408" s="12"/>
      <c r="F408" s="132"/>
      <c r="G408" s="132"/>
      <c r="H408" s="132"/>
      <c r="I408" s="132"/>
      <c r="J408" s="8"/>
    </row>
    <row r="409" spans="1:10" x14ac:dyDescent="0.25">
      <c r="A409" s="91"/>
      <c r="B409" s="12"/>
      <c r="C409" s="12"/>
      <c r="D409" s="12"/>
      <c r="E409" s="12"/>
      <c r="F409" s="132"/>
      <c r="G409" s="132"/>
      <c r="H409" s="132"/>
      <c r="I409" s="132"/>
      <c r="J409" s="8"/>
    </row>
    <row r="410" spans="1:10" x14ac:dyDescent="0.25">
      <c r="A410" s="91"/>
      <c r="B410" s="12"/>
      <c r="C410" s="12"/>
      <c r="D410" s="12"/>
      <c r="E410" s="12"/>
      <c r="F410" s="132"/>
      <c r="G410" s="132"/>
      <c r="H410" s="132"/>
      <c r="I410" s="132"/>
      <c r="J410" s="8"/>
    </row>
    <row r="411" spans="1:10" x14ac:dyDescent="0.25">
      <c r="A411" s="91"/>
      <c r="B411" s="12"/>
      <c r="C411" s="12"/>
      <c r="D411" s="12"/>
      <c r="E411" s="12"/>
      <c r="F411" s="132"/>
      <c r="G411" s="132"/>
      <c r="H411" s="132"/>
      <c r="I411" s="132"/>
      <c r="J411" s="8"/>
    </row>
    <row r="412" spans="1:10" x14ac:dyDescent="0.25">
      <c r="A412" s="91"/>
      <c r="B412" s="12"/>
      <c r="C412" s="12"/>
      <c r="D412" s="12"/>
      <c r="E412" s="12"/>
      <c r="F412" s="132"/>
      <c r="G412" s="132"/>
      <c r="H412" s="132"/>
      <c r="I412" s="132"/>
      <c r="J412" s="8"/>
    </row>
    <row r="413" spans="1:10" x14ac:dyDescent="0.25">
      <c r="A413" s="91"/>
      <c r="B413" s="12"/>
      <c r="C413" s="12"/>
      <c r="D413" s="12"/>
      <c r="E413" s="12"/>
      <c r="F413" s="132"/>
      <c r="G413" s="132"/>
      <c r="H413" s="132"/>
      <c r="I413" s="132"/>
      <c r="J413" s="8"/>
    </row>
    <row r="414" spans="1:10" x14ac:dyDescent="0.25">
      <c r="A414" s="91"/>
      <c r="B414" s="12"/>
      <c r="C414" s="12"/>
      <c r="D414" s="12"/>
      <c r="E414" s="12"/>
      <c r="F414" s="132"/>
      <c r="G414" s="132"/>
      <c r="H414" s="132"/>
      <c r="I414" s="132"/>
      <c r="J414" s="8"/>
    </row>
    <row r="415" spans="1:10" x14ac:dyDescent="0.25">
      <c r="A415" s="91"/>
      <c r="B415" s="12"/>
      <c r="C415" s="12"/>
      <c r="D415" s="12"/>
      <c r="E415" s="12"/>
      <c r="F415" s="132"/>
      <c r="G415" s="132"/>
      <c r="H415" s="132"/>
      <c r="I415" s="132"/>
      <c r="J415" s="8"/>
    </row>
    <row r="416" spans="1:10" x14ac:dyDescent="0.25">
      <c r="A416" s="91"/>
      <c r="B416" s="12"/>
      <c r="C416" s="12"/>
      <c r="D416" s="12"/>
      <c r="E416" s="12"/>
      <c r="F416" s="132"/>
      <c r="G416" s="132"/>
      <c r="H416" s="132"/>
      <c r="I416" s="132"/>
      <c r="J416" s="8"/>
    </row>
    <row r="417" spans="1:10" x14ac:dyDescent="0.25">
      <c r="A417" s="91"/>
      <c r="B417" s="12"/>
      <c r="C417" s="12"/>
      <c r="D417" s="12"/>
      <c r="E417" s="12"/>
      <c r="F417" s="132"/>
      <c r="G417" s="132"/>
      <c r="H417" s="132"/>
      <c r="I417" s="132"/>
      <c r="J417" s="8"/>
    </row>
    <row r="418" spans="1:10" x14ac:dyDescent="0.25">
      <c r="A418" s="91"/>
      <c r="B418" s="12"/>
      <c r="C418" s="12"/>
      <c r="D418" s="12"/>
      <c r="E418" s="12"/>
      <c r="F418" s="132"/>
      <c r="G418" s="132"/>
      <c r="H418" s="132"/>
      <c r="I418" s="132"/>
      <c r="J418" s="8"/>
    </row>
    <row r="419" spans="1:10" x14ac:dyDescent="0.25">
      <c r="A419" s="91"/>
      <c r="B419" s="12"/>
      <c r="C419" s="12"/>
      <c r="D419" s="12"/>
      <c r="E419" s="12"/>
      <c r="F419" s="132"/>
      <c r="G419" s="132"/>
      <c r="H419" s="132"/>
      <c r="I419" s="132"/>
      <c r="J419" s="8"/>
    </row>
    <row r="420" spans="1:10" x14ac:dyDescent="0.25">
      <c r="A420" s="91"/>
      <c r="B420" s="12"/>
      <c r="C420" s="12"/>
      <c r="D420" s="12"/>
      <c r="E420" s="12"/>
      <c r="F420" s="132"/>
      <c r="G420" s="132"/>
      <c r="H420" s="132"/>
      <c r="I420" s="132"/>
      <c r="J420" s="8"/>
    </row>
    <row r="421" spans="1:10" x14ac:dyDescent="0.25">
      <c r="A421" s="91"/>
      <c r="B421" s="12"/>
      <c r="C421" s="12"/>
      <c r="D421" s="12"/>
      <c r="E421" s="12"/>
      <c r="F421" s="132"/>
      <c r="G421" s="132"/>
      <c r="H421" s="132"/>
      <c r="I421" s="132"/>
      <c r="J421" s="8"/>
    </row>
    <row r="422" spans="1:10" x14ac:dyDescent="0.25">
      <c r="A422" s="91"/>
      <c r="B422" s="12"/>
      <c r="C422" s="12"/>
      <c r="D422" s="12"/>
      <c r="E422" s="12"/>
      <c r="F422" s="132"/>
      <c r="G422" s="132"/>
      <c r="H422" s="132"/>
      <c r="I422" s="132"/>
      <c r="J422" s="8"/>
    </row>
    <row r="423" spans="1:10" x14ac:dyDescent="0.25">
      <c r="A423" s="91"/>
      <c r="B423" s="12"/>
      <c r="C423" s="12"/>
      <c r="D423" s="12"/>
      <c r="E423" s="12"/>
      <c r="F423" s="132"/>
      <c r="G423" s="132"/>
      <c r="H423" s="132"/>
      <c r="I423" s="132"/>
      <c r="J423" s="8"/>
    </row>
    <row r="424" spans="1:10" x14ac:dyDescent="0.25">
      <c r="A424" s="91"/>
      <c r="B424" s="12"/>
      <c r="C424" s="12"/>
      <c r="D424" s="12"/>
      <c r="E424" s="12"/>
      <c r="F424" s="132"/>
      <c r="G424" s="132"/>
      <c r="H424" s="132"/>
      <c r="I424" s="132"/>
      <c r="J424" s="8"/>
    </row>
    <row r="425" spans="1:10" x14ac:dyDescent="0.25">
      <c r="A425" s="91"/>
      <c r="B425" s="12"/>
      <c r="C425" s="12"/>
      <c r="D425" s="12"/>
      <c r="E425" s="12"/>
      <c r="F425" s="132"/>
      <c r="G425" s="132"/>
      <c r="H425" s="132"/>
      <c r="I425" s="132"/>
      <c r="J425" s="8"/>
    </row>
    <row r="426" spans="1:10" x14ac:dyDescent="0.25">
      <c r="A426" s="91"/>
      <c r="B426" s="12"/>
      <c r="C426" s="12"/>
      <c r="D426" s="12"/>
      <c r="E426" s="12"/>
      <c r="F426" s="132"/>
      <c r="G426" s="132"/>
      <c r="H426" s="132"/>
      <c r="I426" s="132"/>
      <c r="J426" s="8"/>
    </row>
    <row r="427" spans="1:10" x14ac:dyDescent="0.25">
      <c r="A427" s="91"/>
      <c r="B427" s="12"/>
      <c r="C427" s="12"/>
      <c r="D427" s="12"/>
      <c r="E427" s="12"/>
      <c r="F427" s="132"/>
      <c r="G427" s="132"/>
      <c r="H427" s="132"/>
      <c r="I427" s="132"/>
      <c r="J427" s="8"/>
    </row>
    <row r="428" spans="1:10" x14ac:dyDescent="0.25">
      <c r="A428" s="91"/>
      <c r="B428" s="12"/>
      <c r="C428" s="12"/>
      <c r="D428" s="12"/>
      <c r="E428" s="12"/>
      <c r="F428" s="132"/>
      <c r="G428" s="132"/>
      <c r="H428" s="132"/>
      <c r="I428" s="132"/>
      <c r="J428" s="8"/>
    </row>
    <row r="429" spans="1:10" x14ac:dyDescent="0.25">
      <c r="A429" s="91"/>
      <c r="B429" s="12"/>
      <c r="C429" s="12"/>
      <c r="D429" s="12"/>
      <c r="E429" s="12"/>
      <c r="F429" s="132"/>
      <c r="G429" s="132"/>
      <c r="H429" s="132"/>
      <c r="I429" s="132"/>
      <c r="J429" s="8"/>
    </row>
    <row r="430" spans="1:10" x14ac:dyDescent="0.25">
      <c r="A430" s="91"/>
      <c r="B430" s="12"/>
      <c r="C430" s="12"/>
      <c r="D430" s="12"/>
      <c r="E430" s="12"/>
      <c r="F430" s="132"/>
      <c r="G430" s="132"/>
      <c r="H430" s="132"/>
      <c r="I430" s="132"/>
      <c r="J430" s="8"/>
    </row>
    <row r="431" spans="1:10" x14ac:dyDescent="0.25">
      <c r="A431" s="91"/>
      <c r="B431" s="12"/>
      <c r="C431" s="12"/>
      <c r="D431" s="12"/>
      <c r="E431" s="12"/>
      <c r="F431" s="132"/>
      <c r="G431" s="132"/>
      <c r="H431" s="132"/>
      <c r="I431" s="132"/>
      <c r="J431" s="8"/>
    </row>
    <row r="432" spans="1:10" x14ac:dyDescent="0.25">
      <c r="A432" s="91"/>
      <c r="B432" s="12"/>
      <c r="C432" s="12"/>
      <c r="D432" s="12"/>
      <c r="E432" s="12"/>
      <c r="F432" s="132"/>
      <c r="G432" s="132"/>
      <c r="H432" s="132"/>
      <c r="I432" s="132"/>
      <c r="J432" s="8"/>
    </row>
    <row r="433" spans="1:10" x14ac:dyDescent="0.25">
      <c r="A433" s="91"/>
      <c r="B433" s="12"/>
      <c r="C433" s="12"/>
      <c r="D433" s="12"/>
      <c r="E433" s="12"/>
      <c r="F433" s="132"/>
      <c r="G433" s="132"/>
      <c r="H433" s="132"/>
      <c r="I433" s="132"/>
      <c r="J433" s="8"/>
    </row>
    <row r="434" spans="1:10" x14ac:dyDescent="0.25">
      <c r="A434" s="91"/>
      <c r="B434" s="12"/>
      <c r="C434" s="12"/>
      <c r="D434" s="12"/>
      <c r="E434" s="12"/>
      <c r="F434" s="132"/>
      <c r="G434" s="132"/>
      <c r="H434" s="132"/>
      <c r="I434" s="132"/>
      <c r="J434" s="8"/>
    </row>
    <row r="435" spans="1:10" x14ac:dyDescent="0.25">
      <c r="A435" s="91"/>
      <c r="B435" s="12"/>
      <c r="C435" s="12"/>
      <c r="D435" s="12"/>
      <c r="E435" s="12"/>
      <c r="F435" s="132"/>
      <c r="G435" s="132"/>
      <c r="H435" s="132"/>
      <c r="I435" s="132"/>
      <c r="J435" s="8"/>
    </row>
    <row r="436" spans="1:10" x14ac:dyDescent="0.25">
      <c r="A436" s="91"/>
      <c r="B436" s="12"/>
      <c r="C436" s="12"/>
      <c r="D436" s="12"/>
      <c r="E436" s="12"/>
      <c r="F436" s="132"/>
      <c r="G436" s="132"/>
      <c r="H436" s="132"/>
      <c r="I436" s="132"/>
      <c r="J436" s="8"/>
    </row>
    <row r="437" spans="1:10" x14ac:dyDescent="0.25">
      <c r="A437" s="91"/>
      <c r="B437" s="12"/>
      <c r="C437" s="12"/>
      <c r="D437" s="12"/>
      <c r="E437" s="12"/>
      <c r="F437" s="132"/>
      <c r="G437" s="132"/>
      <c r="H437" s="132"/>
      <c r="I437" s="132"/>
      <c r="J437" s="8"/>
    </row>
    <row r="438" spans="1:10" x14ac:dyDescent="0.25">
      <c r="A438" s="91"/>
      <c r="B438" s="12"/>
      <c r="C438" s="12"/>
      <c r="D438" s="12"/>
      <c r="E438" s="12"/>
      <c r="F438" s="132"/>
      <c r="G438" s="132"/>
      <c r="H438" s="132"/>
      <c r="I438" s="132"/>
      <c r="J438" s="8"/>
    </row>
    <row r="439" spans="1:10" x14ac:dyDescent="0.25">
      <c r="A439" s="91"/>
      <c r="B439" s="12"/>
      <c r="C439" s="12"/>
      <c r="D439" s="12"/>
      <c r="E439" s="12"/>
      <c r="F439" s="132"/>
      <c r="G439" s="132"/>
      <c r="H439" s="132"/>
      <c r="I439" s="132"/>
      <c r="J439" s="8"/>
    </row>
    <row r="440" spans="1:10" x14ac:dyDescent="0.25">
      <c r="A440" s="91"/>
      <c r="B440" s="12"/>
      <c r="C440" s="12"/>
      <c r="D440" s="12"/>
      <c r="E440" s="12"/>
      <c r="F440" s="132"/>
      <c r="G440" s="132"/>
      <c r="H440" s="132"/>
      <c r="I440" s="132"/>
      <c r="J440" s="8"/>
    </row>
    <row r="441" spans="1:10" x14ac:dyDescent="0.25">
      <c r="A441" s="91"/>
      <c r="B441" s="12"/>
      <c r="C441" s="12"/>
      <c r="D441" s="12"/>
      <c r="E441" s="12"/>
      <c r="F441" s="132"/>
      <c r="G441" s="132"/>
      <c r="H441" s="132"/>
      <c r="I441" s="132"/>
      <c r="J441" s="8"/>
    </row>
    <row r="442" spans="1:10" x14ac:dyDescent="0.25">
      <c r="A442" s="91"/>
      <c r="B442" s="12"/>
      <c r="C442" s="12"/>
      <c r="D442" s="12"/>
      <c r="E442" s="12"/>
      <c r="F442" s="132"/>
      <c r="G442" s="132"/>
      <c r="H442" s="132"/>
      <c r="I442" s="132"/>
      <c r="J442" s="8"/>
    </row>
    <row r="443" spans="1:10" x14ac:dyDescent="0.25">
      <c r="A443" s="91"/>
      <c r="B443" s="12"/>
      <c r="C443" s="12"/>
      <c r="D443" s="12"/>
      <c r="E443" s="12"/>
      <c r="F443" s="132"/>
      <c r="G443" s="132"/>
      <c r="H443" s="132"/>
      <c r="I443" s="132"/>
      <c r="J443" s="8"/>
    </row>
    <row r="444" spans="1:10" x14ac:dyDescent="0.25">
      <c r="A444" s="91"/>
      <c r="B444" s="12"/>
      <c r="C444" s="12"/>
      <c r="D444" s="12"/>
      <c r="E444" s="12"/>
      <c r="F444" s="132"/>
      <c r="G444" s="132"/>
      <c r="H444" s="132"/>
      <c r="I444" s="132"/>
      <c r="J444" s="8"/>
    </row>
    <row r="445" spans="1:10" x14ac:dyDescent="0.25">
      <c r="A445" s="91"/>
      <c r="B445" s="12"/>
      <c r="C445" s="12"/>
      <c r="D445" s="12"/>
      <c r="E445" s="12"/>
      <c r="F445" s="132"/>
      <c r="G445" s="132"/>
      <c r="H445" s="132"/>
      <c r="I445" s="132"/>
      <c r="J445" s="8"/>
    </row>
    <row r="446" spans="1:10" x14ac:dyDescent="0.25">
      <c r="A446" s="91"/>
      <c r="B446" s="12"/>
      <c r="C446" s="12"/>
      <c r="D446" s="12"/>
      <c r="E446" s="12"/>
      <c r="F446" s="132"/>
      <c r="G446" s="132"/>
      <c r="H446" s="132"/>
      <c r="I446" s="132"/>
      <c r="J446" s="8"/>
    </row>
    <row r="447" spans="1:10" x14ac:dyDescent="0.25">
      <c r="A447" s="91"/>
      <c r="B447" s="12"/>
      <c r="C447" s="12"/>
      <c r="D447" s="12"/>
      <c r="E447" s="12"/>
      <c r="F447" s="132"/>
      <c r="G447" s="132"/>
      <c r="H447" s="132"/>
      <c r="I447" s="132"/>
      <c r="J447" s="8"/>
    </row>
    <row r="448" spans="1:10" x14ac:dyDescent="0.25">
      <c r="A448" s="91"/>
      <c r="B448" s="12"/>
      <c r="C448" s="12"/>
      <c r="D448" s="12"/>
      <c r="E448" s="12"/>
      <c r="F448" s="132"/>
      <c r="G448" s="132"/>
      <c r="H448" s="132"/>
      <c r="I448" s="132"/>
      <c r="J448" s="8"/>
    </row>
    <row r="449" spans="1:10" x14ac:dyDescent="0.25">
      <c r="A449" s="91"/>
      <c r="B449" s="12"/>
      <c r="C449" s="12"/>
      <c r="D449" s="12"/>
      <c r="E449" s="12"/>
      <c r="F449" s="132"/>
      <c r="G449" s="132"/>
      <c r="H449" s="132"/>
      <c r="I449" s="132"/>
      <c r="J449" s="8"/>
    </row>
    <row r="450" spans="1:10" x14ac:dyDescent="0.25">
      <c r="A450" s="91"/>
      <c r="B450" s="12"/>
      <c r="C450" s="12"/>
      <c r="D450" s="12"/>
      <c r="E450" s="12"/>
      <c r="F450" s="132"/>
      <c r="G450" s="132"/>
      <c r="H450" s="132"/>
      <c r="I450" s="132"/>
      <c r="J450" s="8"/>
    </row>
    <row r="451" spans="1:10" x14ac:dyDescent="0.25">
      <c r="A451" s="91"/>
      <c r="B451" s="12"/>
      <c r="C451" s="12"/>
      <c r="D451" s="12"/>
      <c r="E451" s="12"/>
      <c r="F451" s="132"/>
      <c r="G451" s="132"/>
      <c r="H451" s="132"/>
      <c r="I451" s="132"/>
      <c r="J451" s="8"/>
    </row>
    <row r="452" spans="1:10" x14ac:dyDescent="0.25">
      <c r="A452" s="91"/>
      <c r="B452" s="12"/>
      <c r="C452" s="12"/>
      <c r="D452" s="12"/>
      <c r="E452" s="12"/>
      <c r="F452" s="132"/>
      <c r="G452" s="132"/>
      <c r="H452" s="132"/>
      <c r="I452" s="132"/>
      <c r="J452" s="8"/>
    </row>
    <row r="453" spans="1:10" x14ac:dyDescent="0.25">
      <c r="A453" s="91"/>
      <c r="B453" s="12"/>
      <c r="C453" s="12"/>
      <c r="D453" s="12"/>
      <c r="E453" s="12"/>
      <c r="F453" s="132"/>
      <c r="G453" s="132"/>
      <c r="H453" s="132"/>
      <c r="I453" s="132"/>
      <c r="J453" s="8"/>
    </row>
    <row r="454" spans="1:10" x14ac:dyDescent="0.25">
      <c r="A454" s="91"/>
      <c r="B454" s="12"/>
      <c r="C454" s="12"/>
      <c r="D454" s="12"/>
      <c r="E454" s="12"/>
      <c r="F454" s="132"/>
      <c r="G454" s="132"/>
      <c r="H454" s="132"/>
      <c r="I454" s="132"/>
      <c r="J454" s="8"/>
    </row>
    <row r="455" spans="1:10" x14ac:dyDescent="0.25">
      <c r="A455" s="91"/>
      <c r="B455" s="12"/>
      <c r="C455" s="12"/>
      <c r="D455" s="12"/>
      <c r="E455" s="12"/>
      <c r="F455" s="132"/>
      <c r="G455" s="132"/>
      <c r="H455" s="132"/>
      <c r="I455" s="132"/>
      <c r="J455" s="8"/>
    </row>
    <row r="456" spans="1:10" x14ac:dyDescent="0.25">
      <c r="A456" s="91"/>
      <c r="B456" s="12"/>
      <c r="C456" s="12"/>
      <c r="D456" s="12"/>
      <c r="E456" s="12"/>
      <c r="F456" s="132"/>
      <c r="G456" s="132"/>
      <c r="H456" s="132"/>
      <c r="I456" s="132"/>
      <c r="J456" s="8"/>
    </row>
    <row r="457" spans="1:10" x14ac:dyDescent="0.25">
      <c r="A457" s="91"/>
      <c r="B457" s="12"/>
      <c r="C457" s="12"/>
      <c r="D457" s="12"/>
      <c r="E457" s="12"/>
      <c r="F457" s="132"/>
      <c r="G457" s="132"/>
      <c r="H457" s="132"/>
      <c r="I457" s="132"/>
      <c r="J457" s="8"/>
    </row>
    <row r="458" spans="1:10" x14ac:dyDescent="0.25">
      <c r="A458" s="91"/>
      <c r="B458" s="12"/>
      <c r="C458" s="12"/>
      <c r="D458" s="12"/>
      <c r="E458" s="12"/>
      <c r="F458" s="132"/>
      <c r="G458" s="132"/>
      <c r="H458" s="132"/>
      <c r="I458" s="132"/>
      <c r="J458" s="8"/>
    </row>
    <row r="459" spans="1:10" x14ac:dyDescent="0.25">
      <c r="A459" s="91"/>
      <c r="B459" s="12"/>
      <c r="C459" s="12"/>
      <c r="D459" s="12"/>
      <c r="E459" s="12"/>
      <c r="F459" s="132"/>
      <c r="G459" s="132"/>
      <c r="H459" s="132"/>
      <c r="I459" s="132"/>
      <c r="J459" s="8"/>
    </row>
    <row r="460" spans="1:10" x14ac:dyDescent="0.25">
      <c r="A460" s="91"/>
      <c r="B460" s="12"/>
      <c r="C460" s="12"/>
      <c r="D460" s="12"/>
      <c r="E460" s="12"/>
      <c r="F460" s="132"/>
      <c r="G460" s="132"/>
      <c r="H460" s="132"/>
      <c r="I460" s="132"/>
      <c r="J460" s="8"/>
    </row>
    <row r="461" spans="1:10" x14ac:dyDescent="0.25">
      <c r="A461" s="91"/>
      <c r="B461" s="12"/>
      <c r="C461" s="12"/>
      <c r="D461" s="12"/>
      <c r="E461" s="12"/>
      <c r="F461" s="132"/>
      <c r="G461" s="132"/>
      <c r="H461" s="132"/>
      <c r="I461" s="132"/>
      <c r="J461" s="8"/>
    </row>
    <row r="462" spans="1:10" x14ac:dyDescent="0.25">
      <c r="A462" s="91"/>
      <c r="B462" s="12"/>
      <c r="C462" s="12"/>
      <c r="D462" s="12"/>
      <c r="E462" s="12"/>
      <c r="F462" s="132"/>
      <c r="G462" s="132"/>
      <c r="H462" s="132"/>
      <c r="I462" s="132"/>
      <c r="J462" s="8"/>
    </row>
    <row r="463" spans="1:10" x14ac:dyDescent="0.25">
      <c r="A463" s="91"/>
      <c r="B463" s="12"/>
      <c r="C463" s="12"/>
      <c r="D463" s="12"/>
      <c r="E463" s="12"/>
      <c r="F463" s="132"/>
      <c r="G463" s="132"/>
      <c r="H463" s="132"/>
      <c r="I463" s="132"/>
      <c r="J463" s="8"/>
    </row>
    <row r="464" spans="1:10" x14ac:dyDescent="0.25">
      <c r="A464" s="91"/>
      <c r="B464" s="12"/>
      <c r="C464" s="12"/>
      <c r="D464" s="12"/>
      <c r="E464" s="12"/>
      <c r="F464" s="132"/>
      <c r="G464" s="132"/>
      <c r="H464" s="132"/>
      <c r="I464" s="132"/>
      <c r="J464" s="8"/>
    </row>
    <row r="465" spans="1:10" x14ac:dyDescent="0.25">
      <c r="A465" s="91"/>
      <c r="B465" s="12"/>
      <c r="C465" s="12"/>
      <c r="D465" s="12"/>
      <c r="E465" s="12"/>
      <c r="F465" s="132"/>
      <c r="G465" s="132"/>
      <c r="H465" s="132"/>
      <c r="I465" s="132"/>
      <c r="J465" s="8"/>
    </row>
    <row r="466" spans="1:10" x14ac:dyDescent="0.25">
      <c r="A466" s="91"/>
      <c r="B466" s="12"/>
      <c r="C466" s="12"/>
      <c r="D466" s="12"/>
      <c r="E466" s="12"/>
      <c r="F466" s="132"/>
      <c r="G466" s="132"/>
      <c r="H466" s="132"/>
      <c r="I466" s="132"/>
      <c r="J466" s="8"/>
    </row>
    <row r="467" spans="1:10" x14ac:dyDescent="0.25">
      <c r="A467" s="91"/>
      <c r="B467" s="12"/>
      <c r="C467" s="12"/>
      <c r="D467" s="12"/>
      <c r="E467" s="12"/>
      <c r="F467" s="132"/>
      <c r="G467" s="132"/>
      <c r="H467" s="132"/>
      <c r="I467" s="132"/>
      <c r="J467" s="8"/>
    </row>
    <row r="468" spans="1:10" x14ac:dyDescent="0.25">
      <c r="A468" s="91"/>
      <c r="B468" s="12"/>
      <c r="C468" s="12"/>
      <c r="D468" s="12"/>
      <c r="E468" s="12"/>
      <c r="F468" s="132"/>
      <c r="G468" s="132"/>
      <c r="H468" s="132"/>
      <c r="I468" s="132"/>
      <c r="J468" s="8"/>
    </row>
    <row r="469" spans="1:10" x14ac:dyDescent="0.25">
      <c r="A469" s="91"/>
      <c r="B469" s="12"/>
      <c r="C469" s="12"/>
      <c r="D469" s="12"/>
      <c r="E469" s="12"/>
      <c r="F469" s="132"/>
      <c r="G469" s="132"/>
      <c r="H469" s="132"/>
      <c r="I469" s="132"/>
      <c r="J469" s="8"/>
    </row>
    <row r="470" spans="1:10" x14ac:dyDescent="0.25">
      <c r="A470" s="91"/>
      <c r="B470" s="12"/>
      <c r="C470" s="12"/>
      <c r="D470" s="12"/>
      <c r="E470" s="12"/>
      <c r="F470" s="132"/>
      <c r="G470" s="132"/>
      <c r="H470" s="132"/>
      <c r="I470" s="132"/>
      <c r="J470" s="8"/>
    </row>
    <row r="471" spans="1:10" x14ac:dyDescent="0.25">
      <c r="A471" s="91"/>
      <c r="B471" s="12"/>
      <c r="C471" s="12"/>
      <c r="D471" s="12"/>
      <c r="E471" s="12"/>
      <c r="F471" s="132"/>
      <c r="G471" s="132"/>
      <c r="H471" s="132"/>
      <c r="I471" s="132"/>
      <c r="J471" s="8"/>
    </row>
    <row r="472" spans="1:10" x14ac:dyDescent="0.25">
      <c r="A472" s="91"/>
      <c r="B472" s="12"/>
      <c r="C472" s="12"/>
      <c r="D472" s="12"/>
      <c r="E472" s="12"/>
      <c r="F472" s="132"/>
      <c r="G472" s="132"/>
      <c r="H472" s="132"/>
      <c r="I472" s="132"/>
      <c r="J472" s="8"/>
    </row>
    <row r="473" spans="1:10" x14ac:dyDescent="0.25">
      <c r="A473" s="91"/>
      <c r="B473" s="12"/>
      <c r="C473" s="12"/>
      <c r="D473" s="12"/>
      <c r="E473" s="12"/>
      <c r="F473" s="132"/>
      <c r="G473" s="132"/>
      <c r="H473" s="132"/>
      <c r="I473" s="132"/>
      <c r="J473" s="8"/>
    </row>
    <row r="474" spans="1:10" x14ac:dyDescent="0.25">
      <c r="A474" s="91"/>
      <c r="B474" s="12"/>
      <c r="C474" s="12"/>
      <c r="D474" s="12"/>
      <c r="E474" s="12"/>
      <c r="F474" s="132"/>
      <c r="G474" s="132"/>
      <c r="H474" s="132"/>
      <c r="I474" s="132"/>
      <c r="J474" s="8"/>
    </row>
    <row r="475" spans="1:10" x14ac:dyDescent="0.25">
      <c r="A475" s="91"/>
      <c r="B475" s="12"/>
      <c r="C475" s="12"/>
      <c r="D475" s="12"/>
      <c r="E475" s="12"/>
      <c r="F475" s="132"/>
      <c r="G475" s="132"/>
      <c r="H475" s="132"/>
      <c r="I475" s="132"/>
      <c r="J475" s="8"/>
    </row>
    <row r="476" spans="1:10" x14ac:dyDescent="0.25">
      <c r="A476" s="91"/>
      <c r="B476" s="12"/>
      <c r="C476" s="12"/>
      <c r="D476" s="12"/>
      <c r="E476" s="12"/>
      <c r="F476" s="132"/>
      <c r="G476" s="132"/>
      <c r="H476" s="132"/>
      <c r="I476" s="132"/>
      <c r="J476" s="8"/>
    </row>
    <row r="477" spans="1:10" x14ac:dyDescent="0.25">
      <c r="A477" s="91"/>
      <c r="B477" s="12"/>
      <c r="C477" s="12"/>
      <c r="D477" s="12"/>
      <c r="E477" s="12"/>
      <c r="F477" s="132"/>
      <c r="G477" s="132"/>
      <c r="H477" s="132"/>
      <c r="I477" s="132"/>
      <c r="J477" s="8"/>
    </row>
    <row r="478" spans="1:10" x14ac:dyDescent="0.25">
      <c r="A478" s="91"/>
      <c r="B478" s="12"/>
      <c r="C478" s="12"/>
      <c r="D478" s="12"/>
      <c r="E478" s="12"/>
      <c r="F478" s="132"/>
      <c r="G478" s="132"/>
      <c r="H478" s="132"/>
      <c r="I478" s="132"/>
      <c r="J478" s="8"/>
    </row>
    <row r="479" spans="1:10" x14ac:dyDescent="0.25">
      <c r="A479" s="91"/>
      <c r="B479" s="12"/>
      <c r="C479" s="12"/>
      <c r="D479" s="12"/>
      <c r="E479" s="12"/>
      <c r="F479" s="132"/>
      <c r="G479" s="132"/>
      <c r="H479" s="132"/>
      <c r="I479" s="132"/>
      <c r="J479" s="8"/>
    </row>
    <row r="480" spans="1:10" x14ac:dyDescent="0.25">
      <c r="A480" s="91"/>
      <c r="B480" s="12"/>
      <c r="C480" s="12"/>
      <c r="D480" s="12"/>
      <c r="E480" s="12"/>
      <c r="F480" s="132"/>
      <c r="G480" s="132"/>
      <c r="H480" s="132"/>
      <c r="I480" s="132"/>
      <c r="J480" s="8"/>
    </row>
    <row r="481" spans="1:10" x14ac:dyDescent="0.25">
      <c r="A481" s="91"/>
      <c r="B481" s="12"/>
      <c r="C481" s="12"/>
      <c r="D481" s="12"/>
      <c r="E481" s="12"/>
      <c r="F481" s="132"/>
      <c r="G481" s="132"/>
      <c r="H481" s="132"/>
      <c r="I481" s="132"/>
      <c r="J481" s="8"/>
    </row>
    <row r="482" spans="1:10" x14ac:dyDescent="0.25">
      <c r="A482" s="91"/>
      <c r="B482" s="12"/>
      <c r="C482" s="12"/>
      <c r="D482" s="12"/>
      <c r="E482" s="12"/>
      <c r="F482" s="132"/>
      <c r="G482" s="132"/>
      <c r="H482" s="132"/>
      <c r="I482" s="132"/>
      <c r="J482" s="8"/>
    </row>
    <row r="483" spans="1:10" x14ac:dyDescent="0.25">
      <c r="A483" s="91"/>
      <c r="B483" s="12"/>
      <c r="C483" s="12"/>
      <c r="D483" s="12"/>
      <c r="E483" s="12"/>
      <c r="F483" s="132"/>
      <c r="G483" s="132"/>
      <c r="H483" s="132"/>
      <c r="I483" s="132"/>
      <c r="J483" s="8"/>
    </row>
    <row r="484" spans="1:10" x14ac:dyDescent="0.25">
      <c r="A484" s="91"/>
      <c r="B484" s="12"/>
      <c r="C484" s="12"/>
      <c r="D484" s="12"/>
      <c r="E484" s="12"/>
      <c r="F484" s="132"/>
      <c r="G484" s="132"/>
      <c r="H484" s="132"/>
      <c r="I484" s="132"/>
      <c r="J484" s="8"/>
    </row>
    <row r="485" spans="1:10" x14ac:dyDescent="0.25">
      <c r="A485" s="91"/>
      <c r="B485" s="12"/>
      <c r="C485" s="12"/>
      <c r="D485" s="12"/>
      <c r="E485" s="12"/>
      <c r="F485" s="132"/>
      <c r="G485" s="132"/>
      <c r="H485" s="132"/>
      <c r="I485" s="132"/>
      <c r="J485" s="8"/>
    </row>
    <row r="486" spans="1:10" x14ac:dyDescent="0.25">
      <c r="A486" s="91"/>
      <c r="B486" s="12"/>
      <c r="C486" s="12"/>
      <c r="D486" s="12"/>
      <c r="E486" s="12"/>
      <c r="F486" s="132"/>
      <c r="G486" s="132"/>
      <c r="H486" s="132"/>
      <c r="I486" s="132"/>
      <c r="J486" s="8"/>
    </row>
    <row r="487" spans="1:10" x14ac:dyDescent="0.25">
      <c r="A487" s="91"/>
      <c r="B487" s="12"/>
      <c r="C487" s="12"/>
      <c r="D487" s="12"/>
      <c r="E487" s="12"/>
      <c r="F487" s="132"/>
      <c r="G487" s="132"/>
      <c r="H487" s="132"/>
      <c r="I487" s="132"/>
      <c r="J487" s="8"/>
    </row>
    <row r="488" spans="1:10" x14ac:dyDescent="0.25">
      <c r="A488" s="91"/>
      <c r="B488" s="12"/>
      <c r="C488" s="12"/>
      <c r="D488" s="12"/>
      <c r="E488" s="12"/>
      <c r="F488" s="132"/>
      <c r="G488" s="132"/>
      <c r="H488" s="132"/>
      <c r="I488" s="132"/>
      <c r="J488" s="8"/>
    </row>
    <row r="489" spans="1:10" x14ac:dyDescent="0.25">
      <c r="A489" s="91"/>
      <c r="B489" s="12"/>
      <c r="C489" s="12"/>
      <c r="D489" s="12"/>
      <c r="E489" s="12"/>
      <c r="F489" s="131"/>
      <c r="G489" s="131"/>
      <c r="H489" s="131"/>
      <c r="I489" s="131"/>
    </row>
    <row r="490" spans="1:10" x14ac:dyDescent="0.25">
      <c r="A490" s="91"/>
      <c r="B490" s="12"/>
      <c r="C490" s="12"/>
      <c r="D490" s="12"/>
      <c r="E490" s="12"/>
      <c r="F490" s="131"/>
      <c r="G490" s="131"/>
      <c r="H490" s="131"/>
      <c r="I490" s="131"/>
    </row>
    <row r="491" spans="1:10" x14ac:dyDescent="0.25">
      <c r="A491" s="91"/>
      <c r="B491" s="12"/>
      <c r="C491" s="12"/>
      <c r="D491" s="12"/>
      <c r="E491" s="12"/>
      <c r="F491" s="131"/>
      <c r="G491" s="131"/>
      <c r="H491" s="131"/>
      <c r="I491" s="131"/>
    </row>
    <row r="492" spans="1:10" x14ac:dyDescent="0.25">
      <c r="A492" s="91"/>
      <c r="B492" s="12"/>
      <c r="C492" s="12"/>
      <c r="D492" s="12"/>
      <c r="E492" s="12"/>
      <c r="F492" s="131"/>
      <c r="G492" s="131"/>
      <c r="H492" s="131"/>
      <c r="I492" s="131"/>
    </row>
    <row r="493" spans="1:10" x14ac:dyDescent="0.25">
      <c r="A493" s="91"/>
      <c r="B493" s="12"/>
      <c r="C493" s="12"/>
      <c r="D493" s="12"/>
      <c r="E493" s="12"/>
      <c r="F493" s="131"/>
      <c r="G493" s="131"/>
      <c r="H493" s="131"/>
      <c r="I493" s="131"/>
    </row>
    <row r="494" spans="1:10" x14ac:dyDescent="0.25">
      <c r="A494" s="91"/>
      <c r="B494" s="12"/>
      <c r="C494" s="12"/>
      <c r="D494" s="12"/>
      <c r="E494" s="12"/>
      <c r="F494" s="131"/>
      <c r="G494" s="131"/>
      <c r="H494" s="131"/>
      <c r="I494" s="131"/>
    </row>
    <row r="495" spans="1:10" x14ac:dyDescent="0.25">
      <c r="A495" s="91"/>
      <c r="B495" s="12"/>
      <c r="C495" s="12"/>
      <c r="D495" s="12"/>
      <c r="E495" s="12"/>
      <c r="F495" s="131"/>
      <c r="G495" s="131"/>
      <c r="H495" s="131"/>
      <c r="I495" s="131"/>
    </row>
    <row r="496" spans="1:10" x14ac:dyDescent="0.25">
      <c r="A496" s="91"/>
      <c r="B496" s="12"/>
      <c r="C496" s="12"/>
      <c r="D496" s="12"/>
      <c r="E496" s="12"/>
      <c r="F496" s="131"/>
      <c r="G496" s="131"/>
      <c r="H496" s="131"/>
      <c r="I496" s="131"/>
    </row>
    <row r="497" spans="1:9" x14ac:dyDescent="0.25">
      <c r="A497" s="91"/>
      <c r="B497" s="12"/>
      <c r="C497" s="12"/>
      <c r="D497" s="12"/>
      <c r="E497" s="12"/>
      <c r="F497" s="131"/>
      <c r="G497" s="131"/>
      <c r="H497" s="131"/>
      <c r="I497" s="131"/>
    </row>
    <row r="498" spans="1:9" x14ac:dyDescent="0.25">
      <c r="A498" s="91"/>
      <c r="B498" s="12"/>
      <c r="C498" s="12"/>
      <c r="D498" s="12"/>
      <c r="E498" s="12"/>
      <c r="F498" s="131"/>
      <c r="G498" s="131"/>
      <c r="H498" s="131"/>
      <c r="I498" s="131"/>
    </row>
    <row r="499" spans="1:9" x14ac:dyDescent="0.25">
      <c r="A499" s="91"/>
      <c r="B499" s="12"/>
      <c r="C499" s="12"/>
      <c r="D499" s="12"/>
      <c r="E499" s="12"/>
      <c r="F499" s="131"/>
      <c r="G499" s="131"/>
      <c r="H499" s="131"/>
      <c r="I499" s="131"/>
    </row>
    <row r="500" spans="1:9" x14ac:dyDescent="0.25">
      <c r="A500" s="91"/>
      <c r="B500" s="12"/>
      <c r="C500" s="12"/>
      <c r="D500" s="12"/>
      <c r="E500" s="12"/>
      <c r="F500" s="131"/>
      <c r="G500" s="131"/>
      <c r="H500" s="131"/>
      <c r="I500" s="131"/>
    </row>
    <row r="501" spans="1:9" x14ac:dyDescent="0.25">
      <c r="A501" s="91"/>
      <c r="B501" s="12"/>
      <c r="C501" s="12"/>
      <c r="D501" s="12"/>
      <c r="E501" s="12"/>
      <c r="F501" s="131"/>
      <c r="G501" s="131"/>
      <c r="H501" s="131"/>
      <c r="I501" s="131"/>
    </row>
    <row r="502" spans="1:9" x14ac:dyDescent="0.25">
      <c r="A502" s="91"/>
      <c r="B502" s="12"/>
      <c r="C502" s="12"/>
      <c r="D502" s="12"/>
      <c r="E502" s="12"/>
      <c r="F502" s="131"/>
      <c r="G502" s="131"/>
      <c r="H502" s="131"/>
      <c r="I502" s="131"/>
    </row>
    <row r="503" spans="1:9" x14ac:dyDescent="0.25">
      <c r="A503" s="91"/>
      <c r="B503" s="12"/>
      <c r="C503" s="12"/>
      <c r="D503" s="12"/>
      <c r="E503" s="12"/>
      <c r="F503" s="131"/>
      <c r="G503" s="131"/>
      <c r="H503" s="131"/>
      <c r="I503" s="131"/>
    </row>
    <row r="504" spans="1:9" x14ac:dyDescent="0.25">
      <c r="A504" s="91"/>
      <c r="B504" s="12"/>
      <c r="C504" s="12"/>
      <c r="D504" s="12"/>
      <c r="E504" s="12"/>
      <c r="F504" s="131"/>
      <c r="G504" s="131"/>
      <c r="H504" s="131"/>
      <c r="I504" s="131"/>
    </row>
    <row r="505" spans="1:9" x14ac:dyDescent="0.25">
      <c r="A505" s="91"/>
      <c r="B505" s="12"/>
      <c r="C505" s="12"/>
      <c r="D505" s="12"/>
      <c r="E505" s="12"/>
      <c r="F505" s="131"/>
      <c r="G505" s="131"/>
      <c r="H505" s="131"/>
      <c r="I505" s="131"/>
    </row>
    <row r="506" spans="1:9" x14ac:dyDescent="0.25">
      <c r="A506" s="91"/>
      <c r="B506" s="12"/>
      <c r="C506" s="12"/>
      <c r="D506" s="12"/>
      <c r="E506" s="12"/>
      <c r="F506" s="131"/>
      <c r="G506" s="131"/>
      <c r="H506" s="131"/>
      <c r="I506" s="131"/>
    </row>
    <row r="507" spans="1:9" x14ac:dyDescent="0.25">
      <c r="A507" s="91"/>
      <c r="B507" s="12"/>
      <c r="C507" s="12"/>
      <c r="D507" s="12"/>
      <c r="E507" s="12"/>
      <c r="F507" s="131"/>
      <c r="G507" s="131"/>
      <c r="H507" s="131"/>
      <c r="I507" s="131"/>
    </row>
    <row r="508" spans="1:9" x14ac:dyDescent="0.25">
      <c r="A508" s="91"/>
      <c r="B508" s="12"/>
      <c r="C508" s="12"/>
      <c r="D508" s="12"/>
      <c r="E508" s="12"/>
      <c r="F508" s="131"/>
      <c r="G508" s="131"/>
      <c r="H508" s="131"/>
      <c r="I508" s="131"/>
    </row>
    <row r="509" spans="1:9" x14ac:dyDescent="0.25">
      <c r="A509" s="91"/>
      <c r="B509" s="12"/>
      <c r="C509" s="12"/>
      <c r="D509" s="12"/>
      <c r="E509" s="12"/>
      <c r="F509" s="131"/>
      <c r="G509" s="131"/>
      <c r="H509" s="131"/>
      <c r="I509" s="131"/>
    </row>
    <row r="510" spans="1:9" x14ac:dyDescent="0.25">
      <c r="A510" s="91"/>
      <c r="B510" s="12"/>
      <c r="C510" s="12"/>
      <c r="D510" s="12"/>
      <c r="E510" s="12"/>
      <c r="F510" s="131"/>
      <c r="G510" s="131"/>
      <c r="H510" s="131"/>
      <c r="I510" s="131"/>
    </row>
    <row r="511" spans="1:9" x14ac:dyDescent="0.25">
      <c r="A511" s="91"/>
      <c r="B511" s="12"/>
      <c r="C511" s="12"/>
      <c r="D511" s="12"/>
      <c r="E511" s="12"/>
      <c r="F511" s="131"/>
      <c r="G511" s="131"/>
      <c r="H511" s="131"/>
      <c r="I511" s="131"/>
    </row>
    <row r="512" spans="1:9" x14ac:dyDescent="0.25">
      <c r="A512" s="91"/>
      <c r="B512" s="12"/>
      <c r="C512" s="12"/>
      <c r="D512" s="12"/>
      <c r="E512" s="12"/>
      <c r="F512" s="131"/>
      <c r="G512" s="131"/>
      <c r="H512" s="131"/>
      <c r="I512" s="131"/>
    </row>
    <row r="513" spans="1:9" x14ac:dyDescent="0.25">
      <c r="A513" s="91"/>
      <c r="B513" s="12"/>
      <c r="C513" s="12"/>
      <c r="D513" s="12"/>
      <c r="E513" s="12"/>
      <c r="F513" s="131"/>
      <c r="G513" s="131"/>
      <c r="H513" s="131"/>
      <c r="I513" s="131"/>
    </row>
    <row r="514" spans="1:9" x14ac:dyDescent="0.25">
      <c r="A514" s="91"/>
      <c r="B514" s="12"/>
      <c r="C514" s="12"/>
      <c r="D514" s="12"/>
      <c r="E514" s="12"/>
      <c r="F514" s="131"/>
      <c r="G514" s="131"/>
      <c r="H514" s="131"/>
      <c r="I514" s="131"/>
    </row>
    <row r="515" spans="1:9" x14ac:dyDescent="0.25">
      <c r="A515" s="91"/>
      <c r="B515" s="12"/>
      <c r="C515" s="12"/>
      <c r="D515" s="12"/>
      <c r="E515" s="12"/>
      <c r="F515" s="131"/>
      <c r="G515" s="131"/>
      <c r="H515" s="131"/>
      <c r="I515" s="131"/>
    </row>
    <row r="516" spans="1:9" x14ac:dyDescent="0.25">
      <c r="A516" s="91"/>
      <c r="B516" s="12"/>
      <c r="C516" s="12"/>
      <c r="D516" s="12"/>
      <c r="E516" s="12"/>
      <c r="F516" s="131"/>
      <c r="G516" s="131"/>
      <c r="H516" s="131"/>
      <c r="I516" s="131"/>
    </row>
    <row r="517" spans="1:9" x14ac:dyDescent="0.25">
      <c r="A517" s="91"/>
      <c r="B517" s="12"/>
      <c r="C517" s="12"/>
      <c r="D517" s="12"/>
      <c r="E517" s="12"/>
      <c r="F517" s="131"/>
      <c r="G517" s="131"/>
      <c r="H517" s="131"/>
      <c r="I517" s="131"/>
    </row>
    <row r="518" spans="1:9" x14ac:dyDescent="0.25">
      <c r="A518" s="91"/>
      <c r="B518" s="12"/>
      <c r="C518" s="12"/>
      <c r="D518" s="12"/>
      <c r="E518" s="12"/>
      <c r="F518" s="131"/>
      <c r="G518" s="131"/>
      <c r="H518" s="131"/>
      <c r="I518" s="131"/>
    </row>
    <row r="519" spans="1:9" x14ac:dyDescent="0.25">
      <c r="A519" s="91"/>
      <c r="B519" s="12"/>
      <c r="C519" s="12"/>
      <c r="D519" s="12"/>
      <c r="E519" s="12"/>
      <c r="F519" s="131"/>
      <c r="G519" s="131"/>
      <c r="H519" s="131"/>
      <c r="I519" s="131"/>
    </row>
    <row r="520" spans="1:9" x14ac:dyDescent="0.25">
      <c r="A520" s="91"/>
      <c r="B520" s="12"/>
      <c r="C520" s="12"/>
      <c r="D520" s="12"/>
      <c r="E520" s="12"/>
      <c r="F520" s="131"/>
      <c r="G520" s="131"/>
      <c r="H520" s="131"/>
      <c r="I520" s="131"/>
    </row>
    <row r="521" spans="1:9" x14ac:dyDescent="0.25">
      <c r="A521" s="91"/>
      <c r="B521" s="12"/>
      <c r="C521" s="12"/>
      <c r="D521" s="12"/>
      <c r="E521" s="12"/>
      <c r="F521" s="131"/>
      <c r="G521" s="131"/>
      <c r="H521" s="131"/>
      <c r="I521" s="131"/>
    </row>
    <row r="522" spans="1:9" x14ac:dyDescent="0.25">
      <c r="A522" s="91"/>
      <c r="B522" s="12"/>
      <c r="C522" s="12"/>
      <c r="D522" s="12"/>
      <c r="E522" s="12"/>
      <c r="F522" s="131"/>
      <c r="G522" s="131"/>
      <c r="H522" s="131"/>
      <c r="I522" s="131"/>
    </row>
    <row r="523" spans="1:9" x14ac:dyDescent="0.25">
      <c r="A523" s="91"/>
      <c r="B523" s="12"/>
      <c r="C523" s="12"/>
      <c r="D523" s="12"/>
      <c r="E523" s="12"/>
      <c r="F523" s="131"/>
      <c r="G523" s="131"/>
      <c r="H523" s="131"/>
      <c r="I523" s="131"/>
    </row>
  </sheetData>
  <mergeCells count="7">
    <mergeCell ref="D8:E8"/>
    <mergeCell ref="B6:D6"/>
    <mergeCell ref="A5:I5"/>
    <mergeCell ref="A192:I192"/>
    <mergeCell ref="G9:H9"/>
    <mergeCell ref="B7:D7"/>
    <mergeCell ref="A190:H190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90" orientation="landscape" r:id="rId1"/>
  <ignoredErrors>
    <ignoredError sqref="A12:B13 A27:B28 A34:B34 B40 A44:B49 A73:B73 A67:B67 A56:B57 B189 B142 B17:B19 B22:B23 B50:B51 B60:B61 B69:B72 A68 A74 B75 A77:B81 A186:B187 B98 B89 B90 B91:B95 B96 A59:B59 A58 A86:B88 A41 A42 A43 A15:B15 A14" numberStoredAsText="1"/>
    <ignoredError sqref="I86 I186 I77 I41:I47 I74 I96 I89 I75" formula="1"/>
    <ignoredError sqref="I56 I60" formulaRange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showGridLines="0" view="pageBreakPreview" zoomScaleNormal="100" zoomScaleSheetLayoutView="100" workbookViewId="0">
      <selection activeCell="A6" sqref="A6:J6"/>
    </sheetView>
  </sheetViews>
  <sheetFormatPr defaultRowHeight="15" x14ac:dyDescent="0.25"/>
  <cols>
    <col min="1" max="1" width="9.42578125" style="312" customWidth="1"/>
    <col min="2" max="2" width="34.7109375" style="151" customWidth="1"/>
    <col min="3" max="3" width="10.85546875" style="6" customWidth="1"/>
    <col min="4" max="4" width="12.7109375" style="151" customWidth="1"/>
    <col min="5" max="5" width="9.140625" style="151"/>
    <col min="6" max="6" width="11.7109375" style="151" customWidth="1"/>
    <col min="7" max="7" width="9.140625" style="151"/>
    <col min="8" max="8" width="11.7109375" style="151" customWidth="1"/>
    <col min="9" max="9" width="9.140625" style="151"/>
    <col min="10" max="10" width="11.7109375" style="151" customWidth="1"/>
    <col min="16" max="16" width="13.85546875" bestFit="1" customWidth="1"/>
  </cols>
  <sheetData>
    <row r="1" spans="1:16" ht="15.75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8"/>
    </row>
    <row r="2" spans="1:16" ht="15.75" customHeight="1" x14ac:dyDescent="0.25">
      <c r="A2" s="291"/>
      <c r="B2" s="292"/>
      <c r="C2" s="144" t="s">
        <v>251</v>
      </c>
      <c r="D2" s="316"/>
      <c r="E2" s="316"/>
      <c r="F2" s="316"/>
      <c r="G2" s="313"/>
      <c r="H2" s="313"/>
      <c r="I2" s="313"/>
      <c r="J2" s="317"/>
    </row>
    <row r="3" spans="1:16" ht="15.75" customHeight="1" x14ac:dyDescent="0.25">
      <c r="A3" s="291"/>
      <c r="B3" s="292"/>
      <c r="C3" s="144" t="s">
        <v>252</v>
      </c>
      <c r="D3" s="316"/>
      <c r="E3" s="316"/>
      <c r="F3" s="316"/>
      <c r="G3" s="313"/>
      <c r="H3" s="313"/>
      <c r="I3" s="313"/>
      <c r="J3" s="314"/>
    </row>
    <row r="4" spans="1:16" ht="15.75" customHeight="1" x14ac:dyDescent="0.25">
      <c r="A4" s="293"/>
      <c r="B4" s="286"/>
      <c r="C4" s="286"/>
      <c r="D4" s="286"/>
      <c r="E4" s="105"/>
      <c r="F4" s="105"/>
      <c r="G4" s="105"/>
      <c r="H4" s="105"/>
      <c r="I4" s="105"/>
      <c r="J4" s="106"/>
    </row>
    <row r="5" spans="1:16" ht="15.75" customHeight="1" thickBot="1" x14ac:dyDescent="0.3">
      <c r="A5" s="465"/>
      <c r="B5" s="466"/>
      <c r="C5" s="466"/>
      <c r="D5" s="466"/>
      <c r="E5" s="466"/>
      <c r="F5" s="466"/>
      <c r="G5" s="466"/>
      <c r="H5" s="466"/>
      <c r="I5" s="466"/>
      <c r="J5" s="467"/>
    </row>
    <row r="6" spans="1:16" ht="15.75" customHeight="1" thickBot="1" x14ac:dyDescent="0.3">
      <c r="A6" s="478" t="s">
        <v>18</v>
      </c>
      <c r="B6" s="479"/>
      <c r="C6" s="479"/>
      <c r="D6" s="479"/>
      <c r="E6" s="479"/>
      <c r="F6" s="479"/>
      <c r="G6" s="479"/>
      <c r="H6" s="479"/>
      <c r="I6" s="479"/>
      <c r="J6" s="480"/>
    </row>
    <row r="7" spans="1:16" ht="15.75" customHeight="1" x14ac:dyDescent="0.25">
      <c r="A7" s="468" t="s">
        <v>226</v>
      </c>
      <c r="B7" s="469"/>
      <c r="C7" s="469"/>
      <c r="D7" s="469"/>
      <c r="E7" s="294"/>
      <c r="F7" s="294"/>
      <c r="G7" s="294"/>
      <c r="H7" s="294"/>
      <c r="I7" s="294"/>
      <c r="J7" s="295"/>
    </row>
    <row r="8" spans="1:16" ht="15.75" customHeight="1" x14ac:dyDescent="0.25">
      <c r="A8" s="296" t="s">
        <v>510</v>
      </c>
      <c r="B8" s="297"/>
      <c r="C8" s="298"/>
      <c r="D8" s="299"/>
      <c r="E8" s="105"/>
      <c r="F8" s="105"/>
      <c r="G8" s="105"/>
      <c r="H8" s="105"/>
      <c r="I8" s="105"/>
      <c r="J8" s="106"/>
    </row>
    <row r="9" spans="1:16" ht="15.75" customHeight="1" x14ac:dyDescent="0.25">
      <c r="A9" s="300" t="s">
        <v>511</v>
      </c>
      <c r="B9" s="105"/>
      <c r="C9" s="297"/>
      <c r="D9" s="301"/>
      <c r="E9" s="105"/>
      <c r="F9" s="105"/>
      <c r="G9" s="105"/>
      <c r="H9" s="105"/>
      <c r="I9" s="105"/>
      <c r="J9" s="106"/>
    </row>
    <row r="10" spans="1:16" ht="15.75" customHeight="1" thickBot="1" x14ac:dyDescent="0.3">
      <c r="A10" s="302"/>
      <c r="B10" s="303"/>
      <c r="C10" s="304"/>
      <c r="D10" s="305"/>
      <c r="E10" s="306"/>
      <c r="F10" s="306"/>
      <c r="G10" s="306"/>
      <c r="H10" s="306"/>
      <c r="I10" s="306"/>
      <c r="J10" s="307"/>
    </row>
    <row r="11" spans="1:16" ht="15" customHeight="1" thickBot="1" x14ac:dyDescent="0.3">
      <c r="A11" s="470" t="s">
        <v>0</v>
      </c>
      <c r="B11" s="472" t="s">
        <v>1</v>
      </c>
      <c r="C11" s="474" t="s">
        <v>17</v>
      </c>
      <c r="D11" s="476" t="s">
        <v>16</v>
      </c>
      <c r="E11" s="463" t="s">
        <v>832</v>
      </c>
      <c r="F11" s="464"/>
      <c r="G11" s="463" t="s">
        <v>833</v>
      </c>
      <c r="H11" s="464"/>
      <c r="I11" s="463" t="s">
        <v>834</v>
      </c>
      <c r="J11" s="464"/>
    </row>
    <row r="12" spans="1:16" ht="15.75" thickBot="1" x14ac:dyDescent="0.3">
      <c r="A12" s="471"/>
      <c r="B12" s="473"/>
      <c r="C12" s="475"/>
      <c r="D12" s="477"/>
      <c r="E12" s="63" t="s">
        <v>17</v>
      </c>
      <c r="F12" s="61" t="s">
        <v>16</v>
      </c>
      <c r="G12" s="62" t="s">
        <v>17</v>
      </c>
      <c r="H12" s="61" t="s">
        <v>16</v>
      </c>
      <c r="I12" s="60" t="s">
        <v>17</v>
      </c>
      <c r="J12" s="290" t="s">
        <v>16</v>
      </c>
    </row>
    <row r="13" spans="1:16" x14ac:dyDescent="0.25">
      <c r="A13" s="345"/>
      <c r="B13" s="346"/>
      <c r="C13" s="347"/>
      <c r="D13" s="426"/>
      <c r="E13" s="348"/>
      <c r="F13" s="349"/>
      <c r="G13" s="350"/>
      <c r="H13" s="349"/>
      <c r="I13" s="350"/>
      <c r="J13" s="351"/>
    </row>
    <row r="14" spans="1:16" ht="15.95" customHeight="1" x14ac:dyDescent="0.25">
      <c r="A14" s="341" t="s">
        <v>207</v>
      </c>
      <c r="B14" s="68" t="str">
        <f>RESUMO!B12</f>
        <v>ADMINISTRAÇÃO</v>
      </c>
      <c r="C14" s="342">
        <f>D14/$D$34</f>
        <v>7.2998878137806214E-2</v>
      </c>
      <c r="D14" s="427">
        <f>RESUMO!D12</f>
        <v>15727.92</v>
      </c>
      <c r="E14" s="332">
        <v>0.38</v>
      </c>
      <c r="F14" s="333">
        <f>E14*D14</f>
        <v>5976.6095999999998</v>
      </c>
      <c r="G14" s="334">
        <v>0.38</v>
      </c>
      <c r="H14" s="333">
        <f>G14*D14</f>
        <v>5976.6095999999998</v>
      </c>
      <c r="I14" s="334">
        <v>0.24</v>
      </c>
      <c r="J14" s="335">
        <f>I14*D14</f>
        <v>3774.7008000000001</v>
      </c>
      <c r="L14" s="343"/>
    </row>
    <row r="15" spans="1:16" x14ac:dyDescent="0.25">
      <c r="A15" s="341" t="s">
        <v>211</v>
      </c>
      <c r="B15" s="68" t="str">
        <f>RESUMO!B13</f>
        <v>SERVIÇOS PRELIMINARES</v>
      </c>
      <c r="C15" s="342">
        <f t="shared" ref="C15:C32" si="0">D15/$D$34</f>
        <v>1.7191908055477385E-2</v>
      </c>
      <c r="D15" s="427">
        <f>RESUMO!D13</f>
        <v>3704.07</v>
      </c>
      <c r="E15" s="332">
        <v>0.75</v>
      </c>
      <c r="F15" s="333">
        <f>E15*D15</f>
        <v>2778.0525000000002</v>
      </c>
      <c r="G15" s="334">
        <v>0.25</v>
      </c>
      <c r="H15" s="333">
        <f t="shared" ref="H15:H32" si="1">G15*D15</f>
        <v>926.01750000000004</v>
      </c>
      <c r="I15" s="334"/>
      <c r="J15" s="335">
        <f t="shared" ref="J15:J32" si="2">I15*D15</f>
        <v>0</v>
      </c>
      <c r="L15" s="343"/>
      <c r="P15" s="344"/>
    </row>
    <row r="16" spans="1:16" x14ac:dyDescent="0.25">
      <c r="A16" s="341" t="s">
        <v>212</v>
      </c>
      <c r="B16" s="68" t="str">
        <f>RESUMO!B14</f>
        <v>INSTALAÇÕES PROVISÓRIAS</v>
      </c>
      <c r="C16" s="342">
        <f t="shared" si="0"/>
        <v>9.3735297053987365E-2</v>
      </c>
      <c r="D16" s="427">
        <f>RESUMO!D14</f>
        <v>20195.670000000002</v>
      </c>
      <c r="E16" s="332">
        <v>1</v>
      </c>
      <c r="F16" s="333">
        <f t="shared" ref="F16:F32" si="3">E16*D16</f>
        <v>20195.670000000002</v>
      </c>
      <c r="G16" s="334"/>
      <c r="H16" s="333">
        <f t="shared" si="1"/>
        <v>0</v>
      </c>
      <c r="I16" s="334"/>
      <c r="J16" s="335">
        <f t="shared" si="2"/>
        <v>0</v>
      </c>
      <c r="L16" s="343"/>
      <c r="P16" s="344"/>
    </row>
    <row r="17" spans="1:16" x14ac:dyDescent="0.25">
      <c r="A17" s="65" t="s">
        <v>213</v>
      </c>
      <c r="B17" s="68" t="str">
        <f>RESUMO!B15</f>
        <v>MOVIMENTO DE TERRA</v>
      </c>
      <c r="C17" s="342">
        <f t="shared" si="0"/>
        <v>0.10399158020864471</v>
      </c>
      <c r="D17" s="427">
        <f>RESUMO!D15</f>
        <v>22405.43</v>
      </c>
      <c r="E17" s="332">
        <v>0.8</v>
      </c>
      <c r="F17" s="333">
        <f t="shared" si="3"/>
        <v>17924.344000000001</v>
      </c>
      <c r="G17" s="334">
        <v>0.2</v>
      </c>
      <c r="H17" s="333">
        <f t="shared" si="1"/>
        <v>4481.0860000000002</v>
      </c>
      <c r="I17" s="334"/>
      <c r="J17" s="335">
        <f t="shared" si="2"/>
        <v>0</v>
      </c>
      <c r="L17" s="343"/>
      <c r="P17" s="344"/>
    </row>
    <row r="18" spans="1:16" x14ac:dyDescent="0.25">
      <c r="A18" s="65" t="s">
        <v>208</v>
      </c>
      <c r="B18" s="68" t="str">
        <f>RESUMO!B16</f>
        <v>INFRA-ESTRUTURA</v>
      </c>
      <c r="C18" s="342">
        <f t="shared" si="0"/>
        <v>3.7503457230158396E-2</v>
      </c>
      <c r="D18" s="427">
        <f>RESUMO!D16</f>
        <v>8080.2800000000007</v>
      </c>
      <c r="E18" s="332">
        <v>1</v>
      </c>
      <c r="F18" s="333">
        <f t="shared" si="3"/>
        <v>8080.2800000000007</v>
      </c>
      <c r="G18" s="334"/>
      <c r="H18" s="333">
        <f t="shared" si="1"/>
        <v>0</v>
      </c>
      <c r="I18" s="334"/>
      <c r="J18" s="335">
        <f t="shared" si="2"/>
        <v>0</v>
      </c>
      <c r="L18" s="343"/>
    </row>
    <row r="19" spans="1:16" x14ac:dyDescent="0.25">
      <c r="A19" s="65" t="s">
        <v>209</v>
      </c>
      <c r="B19" s="68" t="str">
        <f>RESUMO!B17</f>
        <v>SUPER-ESTRUTURA</v>
      </c>
      <c r="C19" s="342">
        <f t="shared" si="0"/>
        <v>5.5877843590660774E-2</v>
      </c>
      <c r="D19" s="427">
        <f>RESUMO!D17</f>
        <v>12039.119999999999</v>
      </c>
      <c r="E19" s="332">
        <v>0.8</v>
      </c>
      <c r="F19" s="333">
        <f t="shared" si="3"/>
        <v>9631.2960000000003</v>
      </c>
      <c r="G19" s="334">
        <v>0.2</v>
      </c>
      <c r="H19" s="333">
        <f t="shared" si="1"/>
        <v>2407.8240000000001</v>
      </c>
      <c r="I19" s="334"/>
      <c r="J19" s="335">
        <f t="shared" si="2"/>
        <v>0</v>
      </c>
      <c r="L19" s="343"/>
    </row>
    <row r="20" spans="1:16" x14ac:dyDescent="0.25">
      <c r="A20" s="65" t="s">
        <v>210</v>
      </c>
      <c r="B20" s="68" t="str">
        <f>RESUMO!B18</f>
        <v>IMPERMEABILIZAÇÃO</v>
      </c>
      <c r="C20" s="342">
        <f t="shared" si="0"/>
        <v>1.0059443240554014E-2</v>
      </c>
      <c r="D20" s="427">
        <f>RESUMO!D18</f>
        <v>2167.35</v>
      </c>
      <c r="E20" s="332"/>
      <c r="F20" s="333">
        <f t="shared" si="3"/>
        <v>0</v>
      </c>
      <c r="G20" s="334">
        <v>1</v>
      </c>
      <c r="H20" s="333">
        <f t="shared" si="1"/>
        <v>2167.35</v>
      </c>
      <c r="I20" s="334"/>
      <c r="J20" s="335">
        <f t="shared" si="2"/>
        <v>0</v>
      </c>
      <c r="L20" s="343"/>
    </row>
    <row r="21" spans="1:16" x14ac:dyDescent="0.25">
      <c r="A21" s="65" t="s">
        <v>214</v>
      </c>
      <c r="B21" s="68" t="str">
        <f>RESUMO!B19</f>
        <v>ALVENARIA</v>
      </c>
      <c r="C21" s="342">
        <f t="shared" si="0"/>
        <v>6.4631673347666757E-2</v>
      </c>
      <c r="D21" s="427">
        <f>RESUMO!D19</f>
        <v>13925.17</v>
      </c>
      <c r="E21" s="332">
        <v>0.6</v>
      </c>
      <c r="F21" s="333">
        <f t="shared" si="3"/>
        <v>8355.101999999999</v>
      </c>
      <c r="G21" s="334">
        <v>0.4</v>
      </c>
      <c r="H21" s="333">
        <f t="shared" si="1"/>
        <v>5570.0680000000002</v>
      </c>
      <c r="I21" s="334"/>
      <c r="J21" s="335">
        <f t="shared" si="2"/>
        <v>0</v>
      </c>
      <c r="L21" s="343"/>
    </row>
    <row r="22" spans="1:16" x14ac:dyDescent="0.25">
      <c r="A22" s="65" t="s">
        <v>215</v>
      </c>
      <c r="B22" s="68" t="str">
        <f>RESUMO!B20</f>
        <v>COBERTURA</v>
      </c>
      <c r="C22" s="342">
        <f t="shared" si="0"/>
        <v>0.1010084413736613</v>
      </c>
      <c r="D22" s="427">
        <f>RESUMO!D20</f>
        <v>21762.699999999997</v>
      </c>
      <c r="E22" s="332">
        <v>0.4</v>
      </c>
      <c r="F22" s="333">
        <f t="shared" si="3"/>
        <v>8705.08</v>
      </c>
      <c r="G22" s="334">
        <v>0.6</v>
      </c>
      <c r="H22" s="333">
        <f t="shared" si="1"/>
        <v>13057.619999999997</v>
      </c>
      <c r="I22" s="334"/>
      <c r="J22" s="335">
        <f t="shared" si="2"/>
        <v>0</v>
      </c>
      <c r="L22" s="343"/>
    </row>
    <row r="23" spans="1:16" x14ac:dyDescent="0.25">
      <c r="A23" s="65" t="s">
        <v>104</v>
      </c>
      <c r="B23" s="68" t="str">
        <f>RESUMO!B21</f>
        <v>ESQUADRIA</v>
      </c>
      <c r="C23" s="342">
        <f t="shared" si="0"/>
        <v>5.3972613306758767E-2</v>
      </c>
      <c r="D23" s="427">
        <f>RESUMO!D21</f>
        <v>11628.63</v>
      </c>
      <c r="E23" s="332"/>
      <c r="F23" s="333">
        <f t="shared" si="3"/>
        <v>0</v>
      </c>
      <c r="G23" s="334">
        <v>1</v>
      </c>
      <c r="H23" s="333">
        <f t="shared" si="1"/>
        <v>11628.63</v>
      </c>
      <c r="I23" s="334"/>
      <c r="J23" s="335">
        <f t="shared" si="2"/>
        <v>0</v>
      </c>
      <c r="L23" s="343"/>
    </row>
    <row r="24" spans="1:16" x14ac:dyDescent="0.25">
      <c r="A24" s="65" t="s">
        <v>109</v>
      </c>
      <c r="B24" s="68" t="str">
        <f>RESUMO!B22</f>
        <v xml:space="preserve">REVESTIMENTO                                                                              </v>
      </c>
      <c r="C24" s="342">
        <f t="shared" si="0"/>
        <v>6.1750087385132803E-2</v>
      </c>
      <c r="D24" s="428">
        <f>RESUMO!D22</f>
        <v>13304.32</v>
      </c>
      <c r="E24" s="332"/>
      <c r="F24" s="333">
        <f t="shared" si="3"/>
        <v>0</v>
      </c>
      <c r="G24" s="334">
        <v>0.7</v>
      </c>
      <c r="H24" s="333">
        <f t="shared" si="1"/>
        <v>9313.0239999999994</v>
      </c>
      <c r="I24" s="334">
        <v>0.3</v>
      </c>
      <c r="J24" s="335">
        <f t="shared" si="2"/>
        <v>3991.2959999999998</v>
      </c>
      <c r="L24" s="343"/>
    </row>
    <row r="25" spans="1:16" x14ac:dyDescent="0.25">
      <c r="A25" s="65" t="s">
        <v>119</v>
      </c>
      <c r="B25" s="68" t="str">
        <f>RESUMO!B23</f>
        <v>PISO</v>
      </c>
      <c r="C25" s="342">
        <f t="shared" si="0"/>
        <v>1.9052674147511672E-2</v>
      </c>
      <c r="D25" s="427">
        <f>RESUMO!D23</f>
        <v>4104.9800000000005</v>
      </c>
      <c r="E25" s="332"/>
      <c r="F25" s="333">
        <f t="shared" si="3"/>
        <v>0</v>
      </c>
      <c r="G25" s="334">
        <v>0.55000000000000004</v>
      </c>
      <c r="H25" s="333">
        <f t="shared" si="1"/>
        <v>2257.7390000000005</v>
      </c>
      <c r="I25" s="334">
        <v>0.45</v>
      </c>
      <c r="J25" s="335">
        <f t="shared" si="2"/>
        <v>1847.2410000000002</v>
      </c>
      <c r="L25" s="343"/>
    </row>
    <row r="26" spans="1:16" x14ac:dyDescent="0.25">
      <c r="A26" s="341" t="s">
        <v>124</v>
      </c>
      <c r="B26" s="68" t="str">
        <f>RESUMO!B24</f>
        <v>FORRO</v>
      </c>
      <c r="C26" s="342">
        <f t="shared" si="0"/>
        <v>2.4307896056086513E-2</v>
      </c>
      <c r="D26" s="427">
        <f>RESUMO!D24</f>
        <v>5237.24</v>
      </c>
      <c r="E26" s="332"/>
      <c r="F26" s="333">
        <f t="shared" si="3"/>
        <v>0</v>
      </c>
      <c r="G26" s="334">
        <v>0.8</v>
      </c>
      <c r="H26" s="333">
        <f t="shared" si="1"/>
        <v>4189.7920000000004</v>
      </c>
      <c r="I26" s="334">
        <v>0.2</v>
      </c>
      <c r="J26" s="335">
        <f t="shared" si="2"/>
        <v>1047.4480000000001</v>
      </c>
      <c r="L26" s="343"/>
    </row>
    <row r="27" spans="1:16" x14ac:dyDescent="0.25">
      <c r="A27" s="341" t="s">
        <v>132</v>
      </c>
      <c r="B27" s="68" t="str">
        <f>RESUMO!B25</f>
        <v>PINTURA</v>
      </c>
      <c r="C27" s="342">
        <f t="shared" si="0"/>
        <v>7.7591778524510074E-2</v>
      </c>
      <c r="D27" s="427">
        <f>RESUMO!D25</f>
        <v>16717.48</v>
      </c>
      <c r="E27" s="332"/>
      <c r="F27" s="333">
        <f t="shared" si="3"/>
        <v>0</v>
      </c>
      <c r="G27" s="334">
        <v>0.15</v>
      </c>
      <c r="H27" s="333">
        <f t="shared" si="1"/>
        <v>2507.6219999999998</v>
      </c>
      <c r="I27" s="334">
        <v>0.85</v>
      </c>
      <c r="J27" s="335">
        <f t="shared" si="2"/>
        <v>14209.857999999998</v>
      </c>
      <c r="L27" s="343"/>
    </row>
    <row r="28" spans="1:16" x14ac:dyDescent="0.25">
      <c r="A28" s="341" t="s">
        <v>134</v>
      </c>
      <c r="B28" s="68" t="str">
        <f>RESUMO!B26</f>
        <v>SERVIÇOS COMPLEMENTARES</v>
      </c>
      <c r="C28" s="342">
        <f t="shared" si="0"/>
        <v>1.2316581147359016E-2</v>
      </c>
      <c r="D28" s="427">
        <f>RESUMO!D26</f>
        <v>2653.66</v>
      </c>
      <c r="E28" s="332"/>
      <c r="F28" s="333">
        <f t="shared" si="3"/>
        <v>0</v>
      </c>
      <c r="G28" s="334"/>
      <c r="H28" s="333">
        <f t="shared" si="1"/>
        <v>0</v>
      </c>
      <c r="I28" s="334">
        <v>1</v>
      </c>
      <c r="J28" s="335">
        <f t="shared" si="2"/>
        <v>2653.66</v>
      </c>
      <c r="L28" s="343"/>
    </row>
    <row r="29" spans="1:16" x14ac:dyDescent="0.25">
      <c r="A29" s="65" t="s">
        <v>149</v>
      </c>
      <c r="B29" s="68" t="str">
        <f>RESUMO!B27</f>
        <v>INSTALAÇÕES ELÉTRICAS E LÓGICA</v>
      </c>
      <c r="C29" s="59">
        <f t="shared" si="0"/>
        <v>0.15350617093826913</v>
      </c>
      <c r="D29" s="64">
        <f>RESUMO!D27</f>
        <v>33073.56</v>
      </c>
      <c r="E29" s="332">
        <v>0.1</v>
      </c>
      <c r="F29" s="333">
        <f t="shared" si="3"/>
        <v>3307.3559999999998</v>
      </c>
      <c r="G29" s="334">
        <v>0.6</v>
      </c>
      <c r="H29" s="333">
        <f t="shared" si="1"/>
        <v>19844.135999999999</v>
      </c>
      <c r="I29" s="334">
        <v>0.3</v>
      </c>
      <c r="J29" s="335">
        <f t="shared" si="2"/>
        <v>9922.0679999999993</v>
      </c>
      <c r="L29" s="343"/>
    </row>
    <row r="30" spans="1:16" x14ac:dyDescent="0.25">
      <c r="A30" s="65" t="s">
        <v>152</v>
      </c>
      <c r="B30" s="68" t="str">
        <f>RESUMO!B28</f>
        <v>INSTALAÇÕES HIDRO-SANITÁRIAS</v>
      </c>
      <c r="C30" s="342">
        <f t="shared" si="0"/>
        <v>1.486835234223949E-2</v>
      </c>
      <c r="D30" s="427">
        <f>RESUMO!D28</f>
        <v>3203.4500000000003</v>
      </c>
      <c r="E30" s="332">
        <v>0.3</v>
      </c>
      <c r="F30" s="333">
        <f t="shared" si="3"/>
        <v>961.03500000000008</v>
      </c>
      <c r="G30" s="334">
        <v>0.6</v>
      </c>
      <c r="H30" s="333">
        <f t="shared" si="1"/>
        <v>1922.0700000000002</v>
      </c>
      <c r="I30" s="334">
        <v>0.1</v>
      </c>
      <c r="J30" s="335">
        <f t="shared" si="2"/>
        <v>320.34500000000003</v>
      </c>
      <c r="L30" s="343"/>
    </row>
    <row r="31" spans="1:16" x14ac:dyDescent="0.25">
      <c r="A31" s="341" t="s">
        <v>157</v>
      </c>
      <c r="B31" s="68" t="str">
        <f>RESUMO!B29</f>
        <v>LOUÇAS E METAIS</v>
      </c>
      <c r="C31" s="342">
        <f t="shared" si="0"/>
        <v>1.9767303753135172E-2</v>
      </c>
      <c r="D31" s="427">
        <f>RESUMO!D29</f>
        <v>4258.95</v>
      </c>
      <c r="E31" s="332"/>
      <c r="F31" s="333">
        <f t="shared" si="3"/>
        <v>0</v>
      </c>
      <c r="G31" s="334">
        <v>0.1</v>
      </c>
      <c r="H31" s="333">
        <f t="shared" si="1"/>
        <v>425.89499999999998</v>
      </c>
      <c r="I31" s="334">
        <v>0.9</v>
      </c>
      <c r="J31" s="335">
        <f t="shared" si="2"/>
        <v>3833.0549999999998</v>
      </c>
      <c r="L31" s="343"/>
    </row>
    <row r="32" spans="1:16" x14ac:dyDescent="0.25">
      <c r="A32" s="66" t="s">
        <v>158</v>
      </c>
      <c r="B32" s="69" t="str">
        <f>RESUMO!B30</f>
        <v>LIMPEZA DE OBRA</v>
      </c>
      <c r="C32" s="336">
        <f t="shared" si="0"/>
        <v>5.8680201603802037E-3</v>
      </c>
      <c r="D32" s="429">
        <f>RESUMO!D30</f>
        <v>1264.29</v>
      </c>
      <c r="E32" s="337"/>
      <c r="F32" s="338">
        <f t="shared" si="3"/>
        <v>0</v>
      </c>
      <c r="G32" s="339"/>
      <c r="H32" s="338">
        <f t="shared" si="1"/>
        <v>0</v>
      </c>
      <c r="I32" s="339">
        <v>1</v>
      </c>
      <c r="J32" s="340">
        <f t="shared" si="2"/>
        <v>1264.29</v>
      </c>
      <c r="L32" s="343"/>
    </row>
    <row r="33" spans="1:12" ht="15.75" thickBot="1" x14ac:dyDescent="0.3">
      <c r="A33" s="65"/>
      <c r="B33" s="430"/>
      <c r="C33" s="59"/>
      <c r="D33" s="431"/>
      <c r="E33" s="318"/>
      <c r="F33" s="319"/>
      <c r="G33" s="320"/>
      <c r="H33" s="319"/>
      <c r="I33" s="320"/>
      <c r="J33" s="321"/>
      <c r="L33" s="343"/>
    </row>
    <row r="34" spans="1:12" ht="15.75" thickBot="1" x14ac:dyDescent="0.3">
      <c r="A34" s="55"/>
      <c r="B34" s="70" t="s">
        <v>175</v>
      </c>
      <c r="C34" s="71">
        <f>SUM(C14:C33)</f>
        <v>0.99999999999999967</v>
      </c>
      <c r="D34" s="67">
        <f>SUM(D14:D32)</f>
        <v>215454.27000000005</v>
      </c>
      <c r="E34" s="322">
        <f>F34/D34</f>
        <v>0.3987613014121279</v>
      </c>
      <c r="F34" s="323">
        <f>SUM(F14:F33)</f>
        <v>85914.825100000002</v>
      </c>
      <c r="G34" s="324">
        <f>H34/D34</f>
        <v>0.40229178609456195</v>
      </c>
      <c r="H34" s="323">
        <f>SUM(H14:H33)</f>
        <v>86675.483100000012</v>
      </c>
      <c r="I34" s="324">
        <f>J34/D34</f>
        <v>0.19894691249331004</v>
      </c>
      <c r="J34" s="325">
        <f>SUM(J14:J33)</f>
        <v>42863.961800000005</v>
      </c>
    </row>
    <row r="35" spans="1:12" ht="20.100000000000001" customHeight="1" thickBot="1" x14ac:dyDescent="0.3">
      <c r="A35" s="308"/>
      <c r="B35" s="460" t="s">
        <v>216</v>
      </c>
      <c r="C35" s="461"/>
      <c r="D35" s="462"/>
      <c r="E35" s="309">
        <f>F35/D34</f>
        <v>0.3987613014121279</v>
      </c>
      <c r="F35" s="310">
        <f>F34</f>
        <v>85914.825100000002</v>
      </c>
      <c r="G35" s="309">
        <f>H35/D34</f>
        <v>0.80105308750668991</v>
      </c>
      <c r="H35" s="310">
        <f>H34+F35</f>
        <v>172590.30820000003</v>
      </c>
      <c r="I35" s="309">
        <f>J35/D34</f>
        <v>0.99999999999999989</v>
      </c>
      <c r="J35" s="311">
        <f>J34+H35</f>
        <v>215454.27000000002</v>
      </c>
    </row>
  </sheetData>
  <mergeCells count="11">
    <mergeCell ref="B35:D35"/>
    <mergeCell ref="G11:H11"/>
    <mergeCell ref="I11:J11"/>
    <mergeCell ref="A5:J5"/>
    <mergeCell ref="A7:D7"/>
    <mergeCell ref="A11:A12"/>
    <mergeCell ref="B11:B12"/>
    <mergeCell ref="C11:C12"/>
    <mergeCell ref="D11:D12"/>
    <mergeCell ref="E11:F11"/>
    <mergeCell ref="A6:J6"/>
  </mergeCells>
  <printOptions horizontalCentered="1" verticalCentered="1"/>
  <pageMargins left="0" right="0" top="0.78740157480314965" bottom="0.59055118110236227" header="0.31496062992125984" footer="0.31496062992125984"/>
  <pageSetup paperSize="9" scale="92" orientation="landscape" r:id="rId1"/>
  <ignoredErrors>
    <ignoredError sqref="G34:I34" formula="1"/>
    <ignoredError sqref="A14:A33" numberStoredAsText="1"/>
  </ignoredError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="90" zoomScaleNormal="100" zoomScaleSheetLayoutView="90" workbookViewId="0">
      <selection activeCell="B3" sqref="B3:E3"/>
    </sheetView>
  </sheetViews>
  <sheetFormatPr defaultRowHeight="15" x14ac:dyDescent="0.25"/>
  <cols>
    <col min="2" max="2" width="7.5703125" bestFit="1" customWidth="1"/>
    <col min="3" max="3" width="46.28515625" customWidth="1"/>
  </cols>
  <sheetData>
    <row r="1" spans="2:5" ht="15.75" thickBot="1" x14ac:dyDescent="0.3"/>
    <row r="2" spans="2:5" ht="15.75" thickBot="1" x14ac:dyDescent="0.3">
      <c r="B2" s="421"/>
      <c r="C2" s="422"/>
      <c r="D2" s="422"/>
      <c r="E2" s="423"/>
    </row>
    <row r="3" spans="2:5" ht="15.75" thickBot="1" x14ac:dyDescent="0.3">
      <c r="B3" s="486" t="s">
        <v>410</v>
      </c>
      <c r="C3" s="487"/>
      <c r="D3" s="487"/>
      <c r="E3" s="488"/>
    </row>
    <row r="4" spans="2:5" x14ac:dyDescent="0.25">
      <c r="B4" s="489" t="s">
        <v>0</v>
      </c>
      <c r="C4" s="491" t="s">
        <v>170</v>
      </c>
      <c r="D4" s="491" t="s">
        <v>411</v>
      </c>
      <c r="E4" s="493"/>
    </row>
    <row r="5" spans="2:5" ht="24.75" thickBot="1" x14ac:dyDescent="0.3">
      <c r="B5" s="490"/>
      <c r="C5" s="492"/>
      <c r="D5" s="287" t="s">
        <v>412</v>
      </c>
      <c r="E5" s="213" t="s">
        <v>413</v>
      </c>
    </row>
    <row r="6" spans="2:5" x14ac:dyDescent="0.25">
      <c r="B6" s="481" t="s">
        <v>414</v>
      </c>
      <c r="C6" s="482"/>
      <c r="D6" s="482"/>
      <c r="E6" s="483"/>
    </row>
    <row r="7" spans="2:5" x14ac:dyDescent="0.25">
      <c r="B7" s="214" t="s">
        <v>415</v>
      </c>
      <c r="C7" s="215" t="s">
        <v>416</v>
      </c>
      <c r="D7" s="216">
        <v>0</v>
      </c>
      <c r="E7" s="217">
        <v>0</v>
      </c>
    </row>
    <row r="8" spans="2:5" x14ac:dyDescent="0.25">
      <c r="B8" s="214" t="s">
        <v>417</v>
      </c>
      <c r="C8" s="215" t="s">
        <v>418</v>
      </c>
      <c r="D8" s="216">
        <v>1.4999999999999999E-2</v>
      </c>
      <c r="E8" s="217">
        <v>1.4999999999999999E-2</v>
      </c>
    </row>
    <row r="9" spans="2:5" x14ac:dyDescent="0.25">
      <c r="B9" s="214" t="s">
        <v>419</v>
      </c>
      <c r="C9" s="215" t="s">
        <v>420</v>
      </c>
      <c r="D9" s="216">
        <v>0.01</v>
      </c>
      <c r="E9" s="217">
        <v>0.01</v>
      </c>
    </row>
    <row r="10" spans="2:5" x14ac:dyDescent="0.25">
      <c r="B10" s="214" t="s">
        <v>421</v>
      </c>
      <c r="C10" s="215" t="s">
        <v>422</v>
      </c>
      <c r="D10" s="216">
        <v>2E-3</v>
      </c>
      <c r="E10" s="217">
        <v>2E-3</v>
      </c>
    </row>
    <row r="11" spans="2:5" x14ac:dyDescent="0.25">
      <c r="B11" s="214" t="s">
        <v>423</v>
      </c>
      <c r="C11" s="215" t="s">
        <v>424</v>
      </c>
      <c r="D11" s="216">
        <v>6.0000000000000001E-3</v>
      </c>
      <c r="E11" s="217">
        <v>6.0000000000000001E-3</v>
      </c>
    </row>
    <row r="12" spans="2:5" x14ac:dyDescent="0.25">
      <c r="B12" s="214" t="s">
        <v>425</v>
      </c>
      <c r="C12" s="215" t="s">
        <v>426</v>
      </c>
      <c r="D12" s="216">
        <v>2.5000000000000001E-2</v>
      </c>
      <c r="E12" s="217">
        <v>2.5000000000000001E-2</v>
      </c>
    </row>
    <row r="13" spans="2:5" x14ac:dyDescent="0.25">
      <c r="B13" s="214" t="s">
        <v>427</v>
      </c>
      <c r="C13" s="215" t="s">
        <v>428</v>
      </c>
      <c r="D13" s="216">
        <v>0.03</v>
      </c>
      <c r="E13" s="217">
        <v>0.03</v>
      </c>
    </row>
    <row r="14" spans="2:5" x14ac:dyDescent="0.25">
      <c r="B14" s="214" t="s">
        <v>429</v>
      </c>
      <c r="C14" s="215" t="s">
        <v>430</v>
      </c>
      <c r="D14" s="216">
        <v>0.08</v>
      </c>
      <c r="E14" s="217">
        <v>0.08</v>
      </c>
    </row>
    <row r="15" spans="2:5" x14ac:dyDescent="0.25">
      <c r="B15" s="214" t="s">
        <v>431</v>
      </c>
      <c r="C15" s="215" t="s">
        <v>432</v>
      </c>
      <c r="D15" s="216">
        <v>0</v>
      </c>
      <c r="E15" s="217">
        <v>0</v>
      </c>
    </row>
    <row r="16" spans="2:5" x14ac:dyDescent="0.25">
      <c r="B16" s="218" t="s">
        <v>433</v>
      </c>
      <c r="C16" s="219" t="s">
        <v>186</v>
      </c>
      <c r="D16" s="220">
        <v>0.16800000000000001</v>
      </c>
      <c r="E16" s="221">
        <v>0.16800000000000001</v>
      </c>
    </row>
    <row r="17" spans="2:5" x14ac:dyDescent="0.25">
      <c r="B17" s="481" t="s">
        <v>434</v>
      </c>
      <c r="C17" s="482"/>
      <c r="D17" s="482"/>
      <c r="E17" s="483"/>
    </row>
    <row r="18" spans="2:5" x14ac:dyDescent="0.25">
      <c r="B18" s="214" t="s">
        <v>435</v>
      </c>
      <c r="C18" s="215" t="s">
        <v>436</v>
      </c>
      <c r="D18" s="216">
        <v>0.1777</v>
      </c>
      <c r="E18" s="222" t="s">
        <v>437</v>
      </c>
    </row>
    <row r="19" spans="2:5" x14ac:dyDescent="0.25">
      <c r="B19" s="214" t="s">
        <v>438</v>
      </c>
      <c r="C19" s="215" t="s">
        <v>439</v>
      </c>
      <c r="D19" s="216">
        <v>3.6700000000000003E-2</v>
      </c>
      <c r="E19" s="222" t="s">
        <v>437</v>
      </c>
    </row>
    <row r="20" spans="2:5" x14ac:dyDescent="0.25">
      <c r="B20" s="214" t="s">
        <v>440</v>
      </c>
      <c r="C20" s="215" t="s">
        <v>441</v>
      </c>
      <c r="D20" s="216">
        <v>9.1999999999999998E-3</v>
      </c>
      <c r="E20" s="217">
        <v>7.0000000000000001E-3</v>
      </c>
    </row>
    <row r="21" spans="2:5" x14ac:dyDescent="0.25">
      <c r="B21" s="214" t="s">
        <v>442</v>
      </c>
      <c r="C21" s="215" t="s">
        <v>443</v>
      </c>
      <c r="D21" s="216">
        <v>0.1103</v>
      </c>
      <c r="E21" s="217">
        <v>8.3299999999999999E-2</v>
      </c>
    </row>
    <row r="22" spans="2:5" x14ac:dyDescent="0.25">
      <c r="B22" s="214" t="s">
        <v>444</v>
      </c>
      <c r="C22" s="215" t="s">
        <v>445</v>
      </c>
      <c r="D22" s="216">
        <v>6.9999999999999999E-4</v>
      </c>
      <c r="E22" s="217">
        <v>5.0000000000000001E-4</v>
      </c>
    </row>
    <row r="23" spans="2:5" x14ac:dyDescent="0.25">
      <c r="B23" s="214" t="s">
        <v>446</v>
      </c>
      <c r="C23" s="215" t="s">
        <v>447</v>
      </c>
      <c r="D23" s="216">
        <v>7.4000000000000003E-3</v>
      </c>
      <c r="E23" s="217">
        <v>5.5999999999999999E-3</v>
      </c>
    </row>
    <row r="24" spans="2:5" x14ac:dyDescent="0.25">
      <c r="B24" s="214" t="s">
        <v>448</v>
      </c>
      <c r="C24" s="215" t="s">
        <v>449</v>
      </c>
      <c r="D24" s="216">
        <v>1.0999999999999999E-2</v>
      </c>
      <c r="E24" s="222" t="s">
        <v>437</v>
      </c>
    </row>
    <row r="25" spans="2:5" x14ac:dyDescent="0.25">
      <c r="B25" s="214" t="s">
        <v>450</v>
      </c>
      <c r="C25" s="215" t="s">
        <v>451</v>
      </c>
      <c r="D25" s="216">
        <v>1.1000000000000001E-3</v>
      </c>
      <c r="E25" s="217">
        <v>8.0000000000000004E-4</v>
      </c>
    </row>
    <row r="26" spans="2:5" x14ac:dyDescent="0.25">
      <c r="B26" s="214" t="s">
        <v>452</v>
      </c>
      <c r="C26" s="215" t="s">
        <v>453</v>
      </c>
      <c r="D26" s="216">
        <v>0.13200000000000001</v>
      </c>
      <c r="E26" s="217">
        <v>9.9699999999999997E-2</v>
      </c>
    </row>
    <row r="27" spans="2:5" x14ac:dyDescent="0.25">
      <c r="B27" s="214" t="s">
        <v>454</v>
      </c>
      <c r="C27" s="215" t="s">
        <v>455</v>
      </c>
      <c r="D27" s="216">
        <v>2.9999999999999997E-4</v>
      </c>
      <c r="E27" s="217">
        <v>2.0000000000000001E-4</v>
      </c>
    </row>
    <row r="28" spans="2:5" x14ac:dyDescent="0.25">
      <c r="B28" s="218" t="s">
        <v>456</v>
      </c>
      <c r="C28" s="219" t="s">
        <v>186</v>
      </c>
      <c r="D28" s="220">
        <f>SUM(D18:D27)</f>
        <v>0.48640000000000005</v>
      </c>
      <c r="E28" s="221">
        <v>0.1971</v>
      </c>
    </row>
    <row r="29" spans="2:5" x14ac:dyDescent="0.25">
      <c r="B29" s="481" t="s">
        <v>457</v>
      </c>
      <c r="C29" s="482"/>
      <c r="D29" s="482"/>
      <c r="E29" s="483"/>
    </row>
    <row r="30" spans="2:5" x14ac:dyDescent="0.25">
      <c r="B30" s="214" t="s">
        <v>458</v>
      </c>
      <c r="C30" s="215" t="s">
        <v>459</v>
      </c>
      <c r="D30" s="216">
        <v>7.9399999999999998E-2</v>
      </c>
      <c r="E30" s="217">
        <v>0.06</v>
      </c>
    </row>
    <row r="31" spans="2:5" x14ac:dyDescent="0.25">
      <c r="B31" s="214" t="s">
        <v>460</v>
      </c>
      <c r="C31" s="215" t="s">
        <v>461</v>
      </c>
      <c r="D31" s="216">
        <v>1.9E-3</v>
      </c>
      <c r="E31" s="217">
        <v>1.4E-3</v>
      </c>
    </row>
    <row r="32" spans="2:5" x14ac:dyDescent="0.25">
      <c r="B32" s="214" t="s">
        <v>462</v>
      </c>
      <c r="C32" s="215" t="s">
        <v>463</v>
      </c>
      <c r="D32" s="216">
        <v>8.8999999999999999E-3</v>
      </c>
      <c r="E32" s="217">
        <v>6.7000000000000002E-3</v>
      </c>
    </row>
    <row r="33" spans="2:5" x14ac:dyDescent="0.25">
      <c r="B33" s="214" t="s">
        <v>464</v>
      </c>
      <c r="C33" s="215" t="s">
        <v>465</v>
      </c>
      <c r="D33" s="216">
        <v>4.8300000000000003E-2</v>
      </c>
      <c r="E33" s="217">
        <v>3.6499999999999998E-2</v>
      </c>
    </row>
    <row r="34" spans="2:5" x14ac:dyDescent="0.25">
      <c r="B34" s="214" t="s">
        <v>466</v>
      </c>
      <c r="C34" s="215" t="s">
        <v>467</v>
      </c>
      <c r="D34" s="216">
        <v>6.7000000000000002E-3</v>
      </c>
      <c r="E34" s="217">
        <v>5.0000000000000001E-3</v>
      </c>
    </row>
    <row r="35" spans="2:5" x14ac:dyDescent="0.25">
      <c r="B35" s="218" t="s">
        <v>468</v>
      </c>
      <c r="C35" s="219" t="s">
        <v>186</v>
      </c>
      <c r="D35" s="220">
        <f>SUM(D30:D34)</f>
        <v>0.14520000000000002</v>
      </c>
      <c r="E35" s="221">
        <f>SUM(E30:E34)</f>
        <v>0.1096</v>
      </c>
    </row>
    <row r="36" spans="2:5" x14ac:dyDescent="0.25">
      <c r="B36" s="481" t="s">
        <v>469</v>
      </c>
      <c r="C36" s="482"/>
      <c r="D36" s="482"/>
      <c r="E36" s="483"/>
    </row>
    <row r="37" spans="2:5" x14ac:dyDescent="0.25">
      <c r="B37" s="214" t="s">
        <v>470</v>
      </c>
      <c r="C37" s="215" t="s">
        <v>471</v>
      </c>
      <c r="D37" s="216">
        <v>8.1699999999999995E-2</v>
      </c>
      <c r="E37" s="217">
        <v>3.3099999999999997E-2</v>
      </c>
    </row>
    <row r="38" spans="2:5" ht="24" x14ac:dyDescent="0.25">
      <c r="B38" s="214" t="s">
        <v>472</v>
      </c>
      <c r="C38" s="215" t="s">
        <v>473</v>
      </c>
      <c r="D38" s="216">
        <v>6.7000000000000002E-3</v>
      </c>
      <c r="E38" s="217">
        <v>5.0000000000000001E-3</v>
      </c>
    </row>
    <row r="39" spans="2:5" x14ac:dyDescent="0.25">
      <c r="B39" s="218" t="s">
        <v>474</v>
      </c>
      <c r="C39" s="219" t="s">
        <v>186</v>
      </c>
      <c r="D39" s="220">
        <f>SUM(D37:D38)</f>
        <v>8.8399999999999992E-2</v>
      </c>
      <c r="E39" s="221">
        <f>SUM(E37:E38)</f>
        <v>3.8099999999999995E-2</v>
      </c>
    </row>
    <row r="40" spans="2:5" ht="15.75" thickBot="1" x14ac:dyDescent="0.3">
      <c r="B40" s="484" t="s">
        <v>475</v>
      </c>
      <c r="C40" s="485"/>
      <c r="D40" s="223">
        <f>D16+D28+D35+D39</f>
        <v>0.88800000000000012</v>
      </c>
      <c r="E40" s="424">
        <f>E16+E28+E35+E39</f>
        <v>0.51280000000000003</v>
      </c>
    </row>
    <row r="41" spans="2:5" ht="15.75" thickBot="1" x14ac:dyDescent="0.3">
      <c r="B41" s="425"/>
      <c r="C41" s="288"/>
      <c r="D41" s="288"/>
      <c r="E41" s="289"/>
    </row>
  </sheetData>
  <mergeCells count="9">
    <mergeCell ref="B29:E29"/>
    <mergeCell ref="B36:E36"/>
    <mergeCell ref="B40:C40"/>
    <mergeCell ref="B3:E3"/>
    <mergeCell ref="B4:B5"/>
    <mergeCell ref="C4:C5"/>
    <mergeCell ref="D4:E4"/>
    <mergeCell ref="B6:E6"/>
    <mergeCell ref="B17:E17"/>
  </mergeCells>
  <printOptions horizontalCentered="1"/>
  <pageMargins left="0.39370078740157483" right="0.39370078740157483" top="0.78740157480314965" bottom="0.59055118110236227" header="0.31496062992125984" footer="0.31496062992125984"/>
  <pageSetup scale="1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"/>
  <sheetViews>
    <sheetView view="pageBreakPreview" zoomScale="110" zoomScaleNormal="100" zoomScaleSheetLayoutView="110" workbookViewId="0">
      <selection activeCell="B1" sqref="B1:D1"/>
    </sheetView>
  </sheetViews>
  <sheetFormatPr defaultRowHeight="15" x14ac:dyDescent="0.25"/>
  <cols>
    <col min="2" max="2" width="36.28515625" customWidth="1"/>
    <col min="3" max="3" width="20" customWidth="1"/>
    <col min="4" max="4" width="15.42578125" customWidth="1"/>
  </cols>
  <sheetData>
    <row r="1" spans="2:4" ht="15.75" thickBot="1" x14ac:dyDescent="0.3">
      <c r="B1" s="498" t="s">
        <v>476</v>
      </c>
      <c r="C1" s="499"/>
      <c r="D1" s="500"/>
    </row>
    <row r="2" spans="2:4" x14ac:dyDescent="0.25">
      <c r="B2" s="501" t="s">
        <v>477</v>
      </c>
      <c r="C2" s="502"/>
      <c r="D2" s="224" t="s">
        <v>478</v>
      </c>
    </row>
    <row r="3" spans="2:4" x14ac:dyDescent="0.25">
      <c r="B3" s="225" t="s">
        <v>479</v>
      </c>
      <c r="C3" s="226"/>
      <c r="D3" s="227">
        <v>0.04</v>
      </c>
    </row>
    <row r="4" spans="2:4" x14ac:dyDescent="0.25">
      <c r="B4" s="225" t="s">
        <v>480</v>
      </c>
      <c r="C4" s="226"/>
      <c r="D4" s="227">
        <v>1.23E-2</v>
      </c>
    </row>
    <row r="5" spans="2:4" x14ac:dyDescent="0.25">
      <c r="B5" s="225" t="s">
        <v>481</v>
      </c>
      <c r="C5" s="226"/>
      <c r="D5" s="227">
        <v>1.2699999999999999E-2</v>
      </c>
    </row>
    <row r="6" spans="2:4" x14ac:dyDescent="0.25">
      <c r="B6" s="225" t="s">
        <v>482</v>
      </c>
      <c r="C6" s="228"/>
      <c r="D6" s="227">
        <v>8.0000000000000002E-3</v>
      </c>
    </row>
    <row r="7" spans="2:4" ht="15.75" thickBot="1" x14ac:dyDescent="0.3">
      <c r="B7" s="229"/>
      <c r="C7" s="230" t="s">
        <v>483</v>
      </c>
      <c r="D7" s="231">
        <f>SUM(D3:D6)</f>
        <v>7.3000000000000009E-2</v>
      </c>
    </row>
    <row r="8" spans="2:4" ht="15.75" thickTop="1" x14ac:dyDescent="0.25">
      <c r="B8" s="225"/>
      <c r="C8" s="232"/>
      <c r="D8" s="233"/>
    </row>
    <row r="9" spans="2:4" x14ac:dyDescent="0.25">
      <c r="B9" s="503" t="s">
        <v>484</v>
      </c>
      <c r="C9" s="504"/>
      <c r="D9" s="234" t="s">
        <v>478</v>
      </c>
    </row>
    <row r="10" spans="2:4" x14ac:dyDescent="0.25">
      <c r="B10" s="235" t="s">
        <v>485</v>
      </c>
      <c r="C10" s="236"/>
      <c r="D10" s="237">
        <v>7.3999999999999996E-2</v>
      </c>
    </row>
    <row r="11" spans="2:4" ht="15.75" thickBot="1" x14ac:dyDescent="0.3">
      <c r="B11" s="229"/>
      <c r="C11" s="230" t="s">
        <v>483</v>
      </c>
      <c r="D11" s="231">
        <f>SUM(D10)</f>
        <v>7.3999999999999996E-2</v>
      </c>
    </row>
    <row r="12" spans="2:4" ht="15.75" thickTop="1" x14ac:dyDescent="0.25">
      <c r="B12" s="225"/>
      <c r="C12" s="238"/>
      <c r="D12" s="239"/>
    </row>
    <row r="13" spans="2:4" x14ac:dyDescent="0.25">
      <c r="B13" s="503" t="s">
        <v>486</v>
      </c>
      <c r="C13" s="504"/>
      <c r="D13" s="240">
        <v>0.14130000000000001</v>
      </c>
    </row>
    <row r="14" spans="2:4" x14ac:dyDescent="0.25">
      <c r="B14" s="503" t="s">
        <v>487</v>
      </c>
      <c r="C14" s="504"/>
      <c r="D14" s="234" t="s">
        <v>478</v>
      </c>
    </row>
    <row r="15" spans="2:4" x14ac:dyDescent="0.25">
      <c r="B15" s="241" t="s">
        <v>488</v>
      </c>
      <c r="C15" s="238"/>
      <c r="D15" s="227">
        <v>6.4999999999999997E-3</v>
      </c>
    </row>
    <row r="16" spans="2:4" x14ac:dyDescent="0.25">
      <c r="B16" s="252" t="s">
        <v>489</v>
      </c>
      <c r="C16" s="253"/>
      <c r="D16" s="227">
        <v>0.03</v>
      </c>
    </row>
    <row r="17" spans="2:4" x14ac:dyDescent="0.25">
      <c r="B17" s="254" t="s">
        <v>490</v>
      </c>
      <c r="C17" s="255"/>
      <c r="D17" s="227">
        <v>0.02</v>
      </c>
    </row>
    <row r="18" spans="2:4" x14ac:dyDescent="0.25">
      <c r="B18" s="225" t="s">
        <v>491</v>
      </c>
      <c r="C18" s="238"/>
      <c r="D18" s="227">
        <v>4.4999999999999998E-2</v>
      </c>
    </row>
    <row r="19" spans="2:4" ht="15.75" thickBot="1" x14ac:dyDescent="0.3">
      <c r="B19" s="242"/>
      <c r="C19" s="243" t="s">
        <v>483</v>
      </c>
      <c r="D19" s="244">
        <f>SUM(D15:D18)</f>
        <v>0.10149999999999999</v>
      </c>
    </row>
    <row r="20" spans="2:4" ht="15.75" thickTop="1" x14ac:dyDescent="0.25">
      <c r="B20" s="225"/>
      <c r="C20" s="238"/>
      <c r="D20" s="239"/>
    </row>
    <row r="21" spans="2:4" ht="15.75" x14ac:dyDescent="0.25">
      <c r="B21" s="245" t="s">
        <v>492</v>
      </c>
      <c r="C21" s="246"/>
      <c r="D21" s="247">
        <f>ROUND((((1+D3+D6+D5)*(1+D4)*(1+D10)/((1-D19)))-1),4)</f>
        <v>0.28349999999999997</v>
      </c>
    </row>
    <row r="22" spans="2:4" x14ac:dyDescent="0.25">
      <c r="B22" s="225" t="s">
        <v>493</v>
      </c>
      <c r="C22" s="238"/>
      <c r="D22" s="227">
        <v>0.80220000000000002</v>
      </c>
    </row>
    <row r="23" spans="2:4" x14ac:dyDescent="0.25">
      <c r="B23" s="225" t="s">
        <v>494</v>
      </c>
      <c r="C23" s="238"/>
      <c r="D23" s="227">
        <v>1</v>
      </c>
    </row>
    <row r="24" spans="2:4" ht="15.75" thickBot="1" x14ac:dyDescent="0.3">
      <c r="B24" s="242" t="s">
        <v>495</v>
      </c>
      <c r="C24" s="248"/>
      <c r="D24" s="249">
        <f>D21</f>
        <v>0.28349999999999997</v>
      </c>
    </row>
    <row r="25" spans="2:4" ht="15.75" thickTop="1" x14ac:dyDescent="0.25">
      <c r="B25" s="225"/>
      <c r="C25" s="238"/>
      <c r="D25" s="239"/>
    </row>
    <row r="26" spans="2:4" x14ac:dyDescent="0.25">
      <c r="B26" s="225"/>
      <c r="C26" s="238"/>
      <c r="D26" s="239"/>
    </row>
    <row r="27" spans="2:4" s="4" customFormat="1" x14ac:dyDescent="0.25">
      <c r="B27" s="505" t="s">
        <v>496</v>
      </c>
      <c r="C27" s="506"/>
      <c r="D27" s="507"/>
    </row>
    <row r="28" spans="2:4" s="4" customFormat="1" ht="33.75" customHeight="1" x14ac:dyDescent="0.25">
      <c r="B28" s="419" t="s">
        <v>497</v>
      </c>
      <c r="C28" s="508" t="s">
        <v>498</v>
      </c>
      <c r="D28" s="509"/>
    </row>
    <row r="29" spans="2:4" s="4" customFormat="1" x14ac:dyDescent="0.25">
      <c r="B29" s="419" t="s">
        <v>499</v>
      </c>
      <c r="C29" s="508" t="s">
        <v>500</v>
      </c>
      <c r="D29" s="509"/>
    </row>
    <row r="30" spans="2:4" s="4" customFormat="1" ht="24" customHeight="1" x14ac:dyDescent="0.25">
      <c r="B30" s="419" t="s">
        <v>501</v>
      </c>
      <c r="C30" s="494" t="s">
        <v>502</v>
      </c>
      <c r="D30" s="495"/>
    </row>
    <row r="31" spans="2:4" s="4" customFormat="1" ht="22.5" customHeight="1" x14ac:dyDescent="0.25">
      <c r="B31" s="420"/>
      <c r="C31" s="496" t="s">
        <v>503</v>
      </c>
      <c r="D31" s="497"/>
    </row>
    <row r="32" spans="2:4" x14ac:dyDescent="0.25">
      <c r="B32" s="250"/>
      <c r="C32" s="238"/>
      <c r="D32" s="251"/>
    </row>
    <row r="33" spans="2:4" x14ac:dyDescent="0.25">
      <c r="B33" s="256" t="s">
        <v>504</v>
      </c>
      <c r="C33" s="257" t="s">
        <v>505</v>
      </c>
      <c r="D33" s="258"/>
    </row>
    <row r="34" spans="2:4" ht="15.75" thickBot="1" x14ac:dyDescent="0.3">
      <c r="B34" s="259" t="s">
        <v>844</v>
      </c>
      <c r="C34" s="260" t="s">
        <v>506</v>
      </c>
      <c r="D34" s="261"/>
    </row>
  </sheetData>
  <mergeCells count="10">
    <mergeCell ref="C30:D30"/>
    <mergeCell ref="C31:D31"/>
    <mergeCell ref="B1:D1"/>
    <mergeCell ref="B2:C2"/>
    <mergeCell ref="B9:C9"/>
    <mergeCell ref="B13:C13"/>
    <mergeCell ref="B14:C14"/>
    <mergeCell ref="B27:D27"/>
    <mergeCell ref="C28:D28"/>
    <mergeCell ref="C29:D29"/>
  </mergeCells>
  <printOptions horizontalCentered="1"/>
  <pageMargins left="0.51181102362204722" right="0.51181102362204722" top="0.78740157480314965" bottom="0.59055118110236227" header="0.31496062992125984" footer="0.31496062992125984"/>
  <pageSetup scale="10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view="pageBreakPreview" zoomScaleNormal="100" zoomScaleSheetLayoutView="100" workbookViewId="0">
      <selection activeCell="A2" sqref="A2:J2"/>
    </sheetView>
  </sheetViews>
  <sheetFormatPr defaultRowHeight="15" x14ac:dyDescent="0.25"/>
  <cols>
    <col min="1" max="1" width="14.140625" style="151" customWidth="1"/>
    <col min="2" max="2" width="4.5703125" style="151" bestFit="1" customWidth="1"/>
    <col min="3" max="3" width="8.7109375" style="151" bestFit="1" customWidth="1"/>
    <col min="4" max="4" width="5.85546875" style="151" bestFit="1" customWidth="1"/>
    <col min="5" max="5" width="39.5703125" style="151" customWidth="1"/>
    <col min="6" max="6" width="25.5703125" style="364" customWidth="1"/>
    <col min="7" max="7" width="4.85546875" style="151" customWidth="1"/>
    <col min="8" max="8" width="6" style="151" bestFit="1" customWidth="1"/>
    <col min="9" max="9" width="8.5703125" style="151" bestFit="1" customWidth="1"/>
    <col min="10" max="10" width="7" style="151" bestFit="1" customWidth="1"/>
  </cols>
  <sheetData>
    <row r="1" spans="1:10" x14ac:dyDescent="0.25">
      <c r="A1" s="365"/>
      <c r="B1" s="366"/>
      <c r="C1" s="366"/>
      <c r="D1" s="366"/>
      <c r="E1" s="366"/>
      <c r="F1" s="366"/>
      <c r="G1" s="366"/>
      <c r="H1" s="366"/>
      <c r="I1" s="366"/>
      <c r="J1" s="367"/>
    </row>
    <row r="2" spans="1:10" x14ac:dyDescent="0.25">
      <c r="A2" s="510" t="s">
        <v>798</v>
      </c>
      <c r="B2" s="511"/>
      <c r="C2" s="511"/>
      <c r="D2" s="511"/>
      <c r="E2" s="511"/>
      <c r="F2" s="511"/>
      <c r="G2" s="511"/>
      <c r="H2" s="511"/>
      <c r="I2" s="511"/>
      <c r="J2" s="512"/>
    </row>
    <row r="3" spans="1:10" x14ac:dyDescent="0.25">
      <c r="A3" s="510" t="s">
        <v>799</v>
      </c>
      <c r="B3" s="511"/>
      <c r="C3" s="511"/>
      <c r="D3" s="511"/>
      <c r="E3" s="511"/>
      <c r="F3" s="511"/>
      <c r="G3" s="511"/>
      <c r="H3" s="511"/>
      <c r="I3" s="511"/>
      <c r="J3" s="512"/>
    </row>
    <row r="4" spans="1:10" ht="15.75" thickBot="1" x14ac:dyDescent="0.3">
      <c r="A4" s="410"/>
      <c r="B4" s="411"/>
      <c r="C4" s="411"/>
      <c r="D4" s="411"/>
      <c r="E4" s="411"/>
      <c r="F4" s="411"/>
      <c r="G4" s="411"/>
      <c r="H4" s="411"/>
      <c r="I4" s="411"/>
      <c r="J4" s="412"/>
    </row>
    <row r="5" spans="1:10" x14ac:dyDescent="0.25">
      <c r="A5" s="415"/>
      <c r="B5" s="409"/>
      <c r="C5" s="409"/>
      <c r="D5" s="409"/>
      <c r="E5" s="409"/>
      <c r="F5" s="409"/>
      <c r="G5" s="409"/>
      <c r="H5" s="409"/>
      <c r="I5" s="409"/>
      <c r="J5" s="416"/>
    </row>
    <row r="6" spans="1:10" x14ac:dyDescent="0.25">
      <c r="A6" s="417"/>
      <c r="B6" s="413" t="s">
        <v>178</v>
      </c>
      <c r="C6" s="414" t="s">
        <v>179</v>
      </c>
      <c r="D6" s="414" t="s">
        <v>180</v>
      </c>
      <c r="E6" s="414" t="s">
        <v>181</v>
      </c>
      <c r="F6" s="414" t="s">
        <v>182</v>
      </c>
      <c r="G6" s="414" t="s">
        <v>183</v>
      </c>
      <c r="H6" s="414" t="s">
        <v>184</v>
      </c>
      <c r="I6" s="414" t="s">
        <v>185</v>
      </c>
      <c r="J6" s="418" t="s">
        <v>186</v>
      </c>
    </row>
    <row r="7" spans="1:10" s="149" customFormat="1" x14ac:dyDescent="0.25">
      <c r="A7" s="368" t="s">
        <v>187</v>
      </c>
      <c r="B7" s="369" t="s">
        <v>188</v>
      </c>
      <c r="C7" s="370" t="s">
        <v>593</v>
      </c>
      <c r="D7" s="369" t="s">
        <v>154</v>
      </c>
      <c r="E7" s="369" t="s">
        <v>594</v>
      </c>
      <c r="F7" s="369" t="s">
        <v>259</v>
      </c>
      <c r="G7" s="371" t="s">
        <v>32</v>
      </c>
      <c r="H7" s="372">
        <v>1</v>
      </c>
      <c r="I7" s="372" t="s">
        <v>595</v>
      </c>
      <c r="J7" s="373" t="s">
        <v>595</v>
      </c>
    </row>
    <row r="8" spans="1:10" s="149" customFormat="1" ht="22.5" x14ac:dyDescent="0.25">
      <c r="A8" s="374" t="s">
        <v>189</v>
      </c>
      <c r="B8" s="375"/>
      <c r="C8" s="376" t="s">
        <v>596</v>
      </c>
      <c r="D8" s="375" t="s">
        <v>2</v>
      </c>
      <c r="E8" s="375" t="s">
        <v>261</v>
      </c>
      <c r="F8" s="375" t="s">
        <v>27</v>
      </c>
      <c r="G8" s="150" t="s">
        <v>28</v>
      </c>
      <c r="H8" s="377" t="s">
        <v>597</v>
      </c>
      <c r="I8" s="377" t="s">
        <v>598</v>
      </c>
      <c r="J8" s="378">
        <v>22.72</v>
      </c>
    </row>
    <row r="9" spans="1:10" s="149" customFormat="1" ht="23.25" thickBot="1" x14ac:dyDescent="0.3">
      <c r="A9" s="374" t="s">
        <v>189</v>
      </c>
      <c r="B9" s="375"/>
      <c r="C9" s="376" t="s">
        <v>192</v>
      </c>
      <c r="D9" s="375" t="s">
        <v>2</v>
      </c>
      <c r="E9" s="375" t="s">
        <v>193</v>
      </c>
      <c r="F9" s="375" t="s">
        <v>27</v>
      </c>
      <c r="G9" s="150" t="s">
        <v>28</v>
      </c>
      <c r="H9" s="377" t="s">
        <v>599</v>
      </c>
      <c r="I9" s="377" t="s">
        <v>600</v>
      </c>
      <c r="J9" s="378">
        <v>184.47</v>
      </c>
    </row>
    <row r="10" spans="1:10" s="8" customFormat="1" ht="15.75" thickTop="1" x14ac:dyDescent="0.25">
      <c r="A10" s="379"/>
      <c r="B10" s="380"/>
      <c r="C10" s="380"/>
      <c r="D10" s="380"/>
      <c r="E10" s="380"/>
      <c r="F10" s="380"/>
      <c r="G10" s="380"/>
      <c r="H10" s="381"/>
      <c r="I10" s="381"/>
      <c r="J10" s="382"/>
    </row>
    <row r="11" spans="1:10" s="8" customFormat="1" x14ac:dyDescent="0.25">
      <c r="A11" s="383"/>
      <c r="B11" s="384" t="s">
        <v>178</v>
      </c>
      <c r="C11" s="385" t="s">
        <v>179</v>
      </c>
      <c r="D11" s="384" t="s">
        <v>180</v>
      </c>
      <c r="E11" s="384" t="s">
        <v>181</v>
      </c>
      <c r="F11" s="384" t="s">
        <v>182</v>
      </c>
      <c r="G11" s="386" t="s">
        <v>183</v>
      </c>
      <c r="H11" s="387" t="s">
        <v>184</v>
      </c>
      <c r="I11" s="387" t="s">
        <v>185</v>
      </c>
      <c r="J11" s="388" t="s">
        <v>186</v>
      </c>
    </row>
    <row r="12" spans="1:10" s="8" customFormat="1" ht="33.75" x14ac:dyDescent="0.25">
      <c r="A12" s="389" t="s">
        <v>187</v>
      </c>
      <c r="B12" s="390" t="s">
        <v>199</v>
      </c>
      <c r="C12" s="391" t="s">
        <v>601</v>
      </c>
      <c r="D12" s="390" t="s">
        <v>154</v>
      </c>
      <c r="E12" s="390" t="s">
        <v>514</v>
      </c>
      <c r="F12" s="390" t="s">
        <v>602</v>
      </c>
      <c r="G12" s="392" t="s">
        <v>98</v>
      </c>
      <c r="H12" s="393">
        <v>1</v>
      </c>
      <c r="I12" s="393" t="s">
        <v>603</v>
      </c>
      <c r="J12" s="394" t="s">
        <v>603</v>
      </c>
    </row>
    <row r="13" spans="1:10" s="8" customFormat="1" ht="22.5" x14ac:dyDescent="0.25">
      <c r="A13" s="374" t="s">
        <v>189</v>
      </c>
      <c r="B13" s="375"/>
      <c r="C13" s="376" t="s">
        <v>604</v>
      </c>
      <c r="D13" s="375" t="s">
        <v>2</v>
      </c>
      <c r="E13" s="375" t="s">
        <v>605</v>
      </c>
      <c r="F13" s="375" t="s">
        <v>27</v>
      </c>
      <c r="G13" s="150" t="s">
        <v>28</v>
      </c>
      <c r="H13" s="395" t="s">
        <v>606</v>
      </c>
      <c r="I13" s="377" t="s">
        <v>607</v>
      </c>
      <c r="J13" s="378">
        <v>5.05</v>
      </c>
    </row>
    <row r="14" spans="1:10" s="8" customFormat="1" ht="56.25" x14ac:dyDescent="0.25">
      <c r="A14" s="396" t="s">
        <v>195</v>
      </c>
      <c r="B14" s="397"/>
      <c r="C14" s="398" t="s">
        <v>608</v>
      </c>
      <c r="D14" s="397" t="s">
        <v>2</v>
      </c>
      <c r="E14" s="397" t="s">
        <v>609</v>
      </c>
      <c r="F14" s="397" t="s">
        <v>196</v>
      </c>
      <c r="G14" s="399" t="s">
        <v>610</v>
      </c>
      <c r="H14" s="400" t="s">
        <v>197</v>
      </c>
      <c r="I14" s="401" t="s">
        <v>611</v>
      </c>
      <c r="J14" s="402">
        <v>368.2</v>
      </c>
    </row>
    <row r="15" spans="1:10" s="8" customFormat="1" ht="22.5" x14ac:dyDescent="0.25">
      <c r="A15" s="396" t="s">
        <v>195</v>
      </c>
      <c r="B15" s="397"/>
      <c r="C15" s="398" t="s">
        <v>612</v>
      </c>
      <c r="D15" s="397" t="s">
        <v>2</v>
      </c>
      <c r="E15" s="397" t="s">
        <v>613</v>
      </c>
      <c r="F15" s="397" t="s">
        <v>196</v>
      </c>
      <c r="G15" s="399" t="s">
        <v>35</v>
      </c>
      <c r="H15" s="401" t="s">
        <v>614</v>
      </c>
      <c r="I15" s="401" t="s">
        <v>615</v>
      </c>
      <c r="J15" s="402">
        <v>465.96</v>
      </c>
    </row>
    <row r="16" spans="1:10" s="8" customFormat="1" ht="22.5" x14ac:dyDescent="0.25">
      <c r="A16" s="396" t="s">
        <v>195</v>
      </c>
      <c r="B16" s="397"/>
      <c r="C16" s="398" t="s">
        <v>616</v>
      </c>
      <c r="D16" s="397" t="s">
        <v>2</v>
      </c>
      <c r="E16" s="397" t="s">
        <v>617</v>
      </c>
      <c r="F16" s="397" t="s">
        <v>196</v>
      </c>
      <c r="G16" s="399" t="s">
        <v>98</v>
      </c>
      <c r="H16" s="401" t="s">
        <v>197</v>
      </c>
      <c r="I16" s="401" t="s">
        <v>618</v>
      </c>
      <c r="J16" s="402">
        <v>1098.75</v>
      </c>
    </row>
    <row r="17" spans="1:10" s="8" customFormat="1" ht="57" thickBot="1" x14ac:dyDescent="0.3">
      <c r="A17" s="396" t="s">
        <v>195</v>
      </c>
      <c r="B17" s="397"/>
      <c r="C17" s="398" t="s">
        <v>619</v>
      </c>
      <c r="D17" s="397" t="s">
        <v>2</v>
      </c>
      <c r="E17" s="397" t="s">
        <v>620</v>
      </c>
      <c r="F17" s="397" t="s">
        <v>196</v>
      </c>
      <c r="G17" s="399" t="s">
        <v>98</v>
      </c>
      <c r="H17" s="401" t="s">
        <v>197</v>
      </c>
      <c r="I17" s="401" t="s">
        <v>621</v>
      </c>
      <c r="J17" s="402">
        <v>13.13</v>
      </c>
    </row>
    <row r="18" spans="1:10" s="8" customFormat="1" ht="15.75" thickTop="1" x14ac:dyDescent="0.25">
      <c r="A18" s="379"/>
      <c r="B18" s="380"/>
      <c r="C18" s="380"/>
      <c r="D18" s="380"/>
      <c r="E18" s="380"/>
      <c r="F18" s="380"/>
      <c r="G18" s="380"/>
      <c r="H18" s="381"/>
      <c r="I18" s="381"/>
      <c r="J18" s="382"/>
    </row>
    <row r="19" spans="1:10" s="8" customFormat="1" x14ac:dyDescent="0.25">
      <c r="A19" s="383"/>
      <c r="B19" s="384" t="s">
        <v>178</v>
      </c>
      <c r="C19" s="385" t="s">
        <v>179</v>
      </c>
      <c r="D19" s="384" t="s">
        <v>180</v>
      </c>
      <c r="E19" s="384" t="s">
        <v>181</v>
      </c>
      <c r="F19" s="384" t="s">
        <v>182</v>
      </c>
      <c r="G19" s="386" t="s">
        <v>183</v>
      </c>
      <c r="H19" s="387" t="s">
        <v>184</v>
      </c>
      <c r="I19" s="387" t="s">
        <v>185</v>
      </c>
      <c r="J19" s="388" t="s">
        <v>186</v>
      </c>
    </row>
    <row r="20" spans="1:10" s="8" customFormat="1" ht="33.75" x14ac:dyDescent="0.25">
      <c r="A20" s="389" t="s">
        <v>187</v>
      </c>
      <c r="B20" s="390" t="s">
        <v>622</v>
      </c>
      <c r="C20" s="391" t="s">
        <v>623</v>
      </c>
      <c r="D20" s="390" t="s">
        <v>154</v>
      </c>
      <c r="E20" s="390" t="s">
        <v>516</v>
      </c>
      <c r="F20" s="390" t="s">
        <v>153</v>
      </c>
      <c r="G20" s="392" t="s">
        <v>98</v>
      </c>
      <c r="H20" s="393">
        <v>1</v>
      </c>
      <c r="I20" s="393" t="s">
        <v>624</v>
      </c>
      <c r="J20" s="394" t="s">
        <v>624</v>
      </c>
    </row>
    <row r="21" spans="1:10" s="8" customFormat="1" ht="22.5" x14ac:dyDescent="0.25">
      <c r="A21" s="374" t="s">
        <v>189</v>
      </c>
      <c r="B21" s="375"/>
      <c r="C21" s="376" t="s">
        <v>190</v>
      </c>
      <c r="D21" s="375" t="s">
        <v>2</v>
      </c>
      <c r="E21" s="375" t="s">
        <v>191</v>
      </c>
      <c r="F21" s="375" t="s">
        <v>27</v>
      </c>
      <c r="G21" s="150" t="s">
        <v>28</v>
      </c>
      <c r="H21" s="377" t="s">
        <v>197</v>
      </c>
      <c r="I21" s="377" t="s">
        <v>625</v>
      </c>
      <c r="J21" s="378">
        <v>18.100000000000001</v>
      </c>
    </row>
    <row r="22" spans="1:10" s="8" customFormat="1" ht="22.5" x14ac:dyDescent="0.25">
      <c r="A22" s="374" t="s">
        <v>189</v>
      </c>
      <c r="B22" s="375"/>
      <c r="C22" s="376" t="s">
        <v>192</v>
      </c>
      <c r="D22" s="375" t="s">
        <v>2</v>
      </c>
      <c r="E22" s="375" t="s">
        <v>193</v>
      </c>
      <c r="F22" s="375" t="s">
        <v>27</v>
      </c>
      <c r="G22" s="150" t="s">
        <v>28</v>
      </c>
      <c r="H22" s="377" t="s">
        <v>197</v>
      </c>
      <c r="I22" s="377" t="s">
        <v>600</v>
      </c>
      <c r="J22" s="378">
        <v>14.19</v>
      </c>
    </row>
    <row r="23" spans="1:10" s="8" customFormat="1" ht="23.25" thickBot="1" x14ac:dyDescent="0.3">
      <c r="A23" s="396" t="s">
        <v>195</v>
      </c>
      <c r="B23" s="397"/>
      <c r="C23" s="398" t="s">
        <v>626</v>
      </c>
      <c r="D23" s="397" t="s">
        <v>2</v>
      </c>
      <c r="E23" s="397" t="s">
        <v>627</v>
      </c>
      <c r="F23" s="397" t="s">
        <v>196</v>
      </c>
      <c r="G23" s="399" t="s">
        <v>98</v>
      </c>
      <c r="H23" s="401" t="s">
        <v>197</v>
      </c>
      <c r="I23" s="401" t="s">
        <v>628</v>
      </c>
      <c r="J23" s="402">
        <v>53.1</v>
      </c>
    </row>
    <row r="24" spans="1:10" ht="15.75" thickTop="1" x14ac:dyDescent="0.25">
      <c r="A24" s="379"/>
      <c r="B24" s="380"/>
      <c r="C24" s="380"/>
      <c r="D24" s="380"/>
      <c r="E24" s="380"/>
      <c r="F24" s="380"/>
      <c r="G24" s="380"/>
      <c r="H24" s="381"/>
      <c r="I24" s="381"/>
      <c r="J24" s="382"/>
    </row>
    <row r="25" spans="1:10" x14ac:dyDescent="0.25">
      <c r="A25" s="383"/>
      <c r="B25" s="384" t="s">
        <v>178</v>
      </c>
      <c r="C25" s="385" t="s">
        <v>179</v>
      </c>
      <c r="D25" s="384" t="s">
        <v>180</v>
      </c>
      <c r="E25" s="384" t="s">
        <v>181</v>
      </c>
      <c r="F25" s="384" t="s">
        <v>182</v>
      </c>
      <c r="G25" s="386" t="s">
        <v>183</v>
      </c>
      <c r="H25" s="387" t="s">
        <v>184</v>
      </c>
      <c r="I25" s="387" t="s">
        <v>185</v>
      </c>
      <c r="J25" s="388" t="s">
        <v>186</v>
      </c>
    </row>
    <row r="26" spans="1:10" ht="33.75" x14ac:dyDescent="0.25">
      <c r="A26" s="389" t="s">
        <v>187</v>
      </c>
      <c r="B26" s="390" t="s">
        <v>629</v>
      </c>
      <c r="C26" s="391" t="s">
        <v>200</v>
      </c>
      <c r="D26" s="390" t="s">
        <v>154</v>
      </c>
      <c r="E26" s="390" t="s">
        <v>155</v>
      </c>
      <c r="F26" s="390" t="s">
        <v>153</v>
      </c>
      <c r="G26" s="392" t="s">
        <v>156</v>
      </c>
      <c r="H26" s="393">
        <v>1</v>
      </c>
      <c r="I26" s="393" t="s">
        <v>630</v>
      </c>
      <c r="J26" s="394" t="s">
        <v>630</v>
      </c>
    </row>
    <row r="27" spans="1:10" ht="22.5" x14ac:dyDescent="0.25">
      <c r="A27" s="374" t="s">
        <v>189</v>
      </c>
      <c r="B27" s="375"/>
      <c r="C27" s="376" t="s">
        <v>192</v>
      </c>
      <c r="D27" s="375" t="s">
        <v>2</v>
      </c>
      <c r="E27" s="375" t="s">
        <v>193</v>
      </c>
      <c r="F27" s="375" t="s">
        <v>27</v>
      </c>
      <c r="G27" s="150" t="s">
        <v>28</v>
      </c>
      <c r="H27" s="377" t="s">
        <v>201</v>
      </c>
      <c r="I27" s="377" t="s">
        <v>600</v>
      </c>
      <c r="J27" s="378">
        <v>8.51</v>
      </c>
    </row>
    <row r="28" spans="1:10" ht="22.5" x14ac:dyDescent="0.25">
      <c r="A28" s="374" t="s">
        <v>189</v>
      </c>
      <c r="B28" s="375"/>
      <c r="C28" s="376" t="s">
        <v>190</v>
      </c>
      <c r="D28" s="375" t="s">
        <v>2</v>
      </c>
      <c r="E28" s="375" t="s">
        <v>191</v>
      </c>
      <c r="F28" s="375" t="s">
        <v>27</v>
      </c>
      <c r="G28" s="150" t="s">
        <v>28</v>
      </c>
      <c r="H28" s="377" t="s">
        <v>201</v>
      </c>
      <c r="I28" s="377" t="s">
        <v>625</v>
      </c>
      <c r="J28" s="378">
        <v>10.86</v>
      </c>
    </row>
    <row r="29" spans="1:10" ht="23.25" thickBot="1" x14ac:dyDescent="0.3">
      <c r="A29" s="396" t="s">
        <v>195</v>
      </c>
      <c r="B29" s="397"/>
      <c r="C29" s="398" t="s">
        <v>202</v>
      </c>
      <c r="D29" s="397" t="s">
        <v>154</v>
      </c>
      <c r="E29" s="397" t="s">
        <v>203</v>
      </c>
      <c r="F29" s="397" t="s">
        <v>204</v>
      </c>
      <c r="G29" s="399" t="s">
        <v>205</v>
      </c>
      <c r="H29" s="401" t="s">
        <v>197</v>
      </c>
      <c r="I29" s="401" t="s">
        <v>206</v>
      </c>
      <c r="J29" s="402">
        <v>158.91999999999999</v>
      </c>
    </row>
    <row r="30" spans="1:10" ht="15.75" thickTop="1" x14ac:dyDescent="0.25">
      <c r="A30" s="379"/>
      <c r="B30" s="380"/>
      <c r="C30" s="380"/>
      <c r="D30" s="380"/>
      <c r="E30" s="380"/>
      <c r="F30" s="380"/>
      <c r="G30" s="380"/>
      <c r="H30" s="381"/>
      <c r="I30" s="381"/>
      <c r="J30" s="382"/>
    </row>
    <row r="31" spans="1:10" x14ac:dyDescent="0.25">
      <c r="A31" s="383"/>
      <c r="B31" s="384" t="s">
        <v>178</v>
      </c>
      <c r="C31" s="385" t="s">
        <v>179</v>
      </c>
      <c r="D31" s="384" t="s">
        <v>180</v>
      </c>
      <c r="E31" s="384" t="s">
        <v>181</v>
      </c>
      <c r="F31" s="384" t="s">
        <v>182</v>
      </c>
      <c r="G31" s="386" t="s">
        <v>183</v>
      </c>
      <c r="H31" s="387" t="s">
        <v>184</v>
      </c>
      <c r="I31" s="387" t="s">
        <v>185</v>
      </c>
      <c r="J31" s="388" t="s">
        <v>186</v>
      </c>
    </row>
    <row r="32" spans="1:10" ht="33.75" x14ac:dyDescent="0.25">
      <c r="A32" s="389" t="s">
        <v>187</v>
      </c>
      <c r="B32" s="390" t="s">
        <v>631</v>
      </c>
      <c r="C32" s="391" t="s">
        <v>632</v>
      </c>
      <c r="D32" s="390" t="s">
        <v>154</v>
      </c>
      <c r="E32" s="390" t="s">
        <v>517</v>
      </c>
      <c r="F32" s="390" t="s">
        <v>153</v>
      </c>
      <c r="G32" s="392" t="s">
        <v>98</v>
      </c>
      <c r="H32" s="393">
        <v>1</v>
      </c>
      <c r="I32" s="393" t="s">
        <v>633</v>
      </c>
      <c r="J32" s="394" t="s">
        <v>633</v>
      </c>
    </row>
    <row r="33" spans="1:10" ht="22.5" x14ac:dyDescent="0.25">
      <c r="A33" s="374" t="s">
        <v>189</v>
      </c>
      <c r="B33" s="375"/>
      <c r="C33" s="376" t="s">
        <v>190</v>
      </c>
      <c r="D33" s="375" t="s">
        <v>2</v>
      </c>
      <c r="E33" s="375" t="s">
        <v>191</v>
      </c>
      <c r="F33" s="375" t="s">
        <v>27</v>
      </c>
      <c r="G33" s="150" t="s">
        <v>28</v>
      </c>
      <c r="H33" s="377" t="s">
        <v>606</v>
      </c>
      <c r="I33" s="377" t="s">
        <v>625</v>
      </c>
      <c r="J33" s="378">
        <v>5.43</v>
      </c>
    </row>
    <row r="34" spans="1:10" ht="22.5" x14ac:dyDescent="0.25">
      <c r="A34" s="374" t="s">
        <v>189</v>
      </c>
      <c r="B34" s="375"/>
      <c r="C34" s="376" t="s">
        <v>192</v>
      </c>
      <c r="D34" s="375" t="s">
        <v>2</v>
      </c>
      <c r="E34" s="375" t="s">
        <v>193</v>
      </c>
      <c r="F34" s="375" t="s">
        <v>27</v>
      </c>
      <c r="G34" s="150" t="s">
        <v>28</v>
      </c>
      <c r="H34" s="377" t="s">
        <v>606</v>
      </c>
      <c r="I34" s="377" t="s">
        <v>600</v>
      </c>
      <c r="J34" s="378">
        <v>4.25</v>
      </c>
    </row>
    <row r="35" spans="1:10" ht="34.5" thickBot="1" x14ac:dyDescent="0.3">
      <c r="A35" s="396" t="s">
        <v>195</v>
      </c>
      <c r="B35" s="397"/>
      <c r="C35" s="398" t="s">
        <v>634</v>
      </c>
      <c r="D35" s="397" t="s">
        <v>2</v>
      </c>
      <c r="E35" s="397" t="s">
        <v>635</v>
      </c>
      <c r="F35" s="397" t="s">
        <v>196</v>
      </c>
      <c r="G35" s="399" t="s">
        <v>98</v>
      </c>
      <c r="H35" s="401" t="s">
        <v>197</v>
      </c>
      <c r="I35" s="401" t="s">
        <v>636</v>
      </c>
      <c r="J35" s="402">
        <v>68.17</v>
      </c>
    </row>
    <row r="36" spans="1:10" ht="15.75" thickTop="1" x14ac:dyDescent="0.25">
      <c r="A36" s="379"/>
      <c r="B36" s="380"/>
      <c r="C36" s="380"/>
      <c r="D36" s="380"/>
      <c r="E36" s="380"/>
      <c r="F36" s="380"/>
      <c r="G36" s="380"/>
      <c r="H36" s="381"/>
      <c r="I36" s="381"/>
      <c r="J36" s="382"/>
    </row>
    <row r="37" spans="1:10" x14ac:dyDescent="0.25">
      <c r="A37" s="383"/>
      <c r="B37" s="384" t="s">
        <v>178</v>
      </c>
      <c r="C37" s="385" t="s">
        <v>179</v>
      </c>
      <c r="D37" s="384" t="s">
        <v>180</v>
      </c>
      <c r="E37" s="384" t="s">
        <v>181</v>
      </c>
      <c r="F37" s="384" t="s">
        <v>182</v>
      </c>
      <c r="G37" s="386" t="s">
        <v>183</v>
      </c>
      <c r="H37" s="387" t="s">
        <v>184</v>
      </c>
      <c r="I37" s="387" t="s">
        <v>185</v>
      </c>
      <c r="J37" s="388" t="s">
        <v>186</v>
      </c>
    </row>
    <row r="38" spans="1:10" ht="22.5" x14ac:dyDescent="0.25">
      <c r="A38" s="389" t="s">
        <v>187</v>
      </c>
      <c r="B38" s="390" t="s">
        <v>637</v>
      </c>
      <c r="C38" s="391" t="s">
        <v>638</v>
      </c>
      <c r="D38" s="390" t="s">
        <v>154</v>
      </c>
      <c r="E38" s="390" t="s">
        <v>518</v>
      </c>
      <c r="F38" s="390" t="s">
        <v>639</v>
      </c>
      <c r="G38" s="392" t="s">
        <v>98</v>
      </c>
      <c r="H38" s="393">
        <v>1</v>
      </c>
      <c r="I38" s="393" t="s">
        <v>640</v>
      </c>
      <c r="J38" s="394" t="s">
        <v>640</v>
      </c>
    </row>
    <row r="39" spans="1:10" ht="22.5" x14ac:dyDescent="0.25">
      <c r="A39" s="374" t="s">
        <v>189</v>
      </c>
      <c r="B39" s="375"/>
      <c r="C39" s="376" t="s">
        <v>192</v>
      </c>
      <c r="D39" s="375" t="s">
        <v>2</v>
      </c>
      <c r="E39" s="375" t="s">
        <v>193</v>
      </c>
      <c r="F39" s="375" t="s">
        <v>27</v>
      </c>
      <c r="G39" s="150" t="s">
        <v>28</v>
      </c>
      <c r="H39" s="377" t="s">
        <v>641</v>
      </c>
      <c r="I39" s="377" t="s">
        <v>600</v>
      </c>
      <c r="J39" s="378">
        <v>2.5499999999999998</v>
      </c>
    </row>
    <row r="40" spans="1:10" ht="22.5" x14ac:dyDescent="0.25">
      <c r="A40" s="374" t="s">
        <v>189</v>
      </c>
      <c r="B40" s="375"/>
      <c r="C40" s="376" t="s">
        <v>642</v>
      </c>
      <c r="D40" s="375" t="s">
        <v>2</v>
      </c>
      <c r="E40" s="375" t="s">
        <v>643</v>
      </c>
      <c r="F40" s="375" t="s">
        <v>27</v>
      </c>
      <c r="G40" s="150" t="s">
        <v>28</v>
      </c>
      <c r="H40" s="377" t="s">
        <v>641</v>
      </c>
      <c r="I40" s="377" t="s">
        <v>644</v>
      </c>
      <c r="J40" s="378">
        <v>3.22</v>
      </c>
    </row>
    <row r="41" spans="1:10" ht="22.5" x14ac:dyDescent="0.25">
      <c r="A41" s="396" t="s">
        <v>195</v>
      </c>
      <c r="B41" s="397"/>
      <c r="C41" s="398" t="s">
        <v>645</v>
      </c>
      <c r="D41" s="397" t="s">
        <v>2</v>
      </c>
      <c r="E41" s="397" t="s">
        <v>646</v>
      </c>
      <c r="F41" s="397" t="s">
        <v>196</v>
      </c>
      <c r="G41" s="399" t="s">
        <v>98</v>
      </c>
      <c r="H41" s="401" t="s">
        <v>647</v>
      </c>
      <c r="I41" s="401" t="s">
        <v>648</v>
      </c>
      <c r="J41" s="402">
        <v>0.28999999999999998</v>
      </c>
    </row>
    <row r="42" spans="1:10" ht="22.5" x14ac:dyDescent="0.25">
      <c r="A42" s="396" t="s">
        <v>195</v>
      </c>
      <c r="B42" s="397"/>
      <c r="C42" s="398" t="s">
        <v>649</v>
      </c>
      <c r="D42" s="397" t="s">
        <v>2</v>
      </c>
      <c r="E42" s="397" t="s">
        <v>650</v>
      </c>
      <c r="F42" s="397" t="s">
        <v>196</v>
      </c>
      <c r="G42" s="399" t="s">
        <v>98</v>
      </c>
      <c r="H42" s="401" t="s">
        <v>197</v>
      </c>
      <c r="I42" s="401" t="s">
        <v>651</v>
      </c>
      <c r="J42" s="402">
        <v>2.4300000000000002</v>
      </c>
    </row>
    <row r="43" spans="1:10" ht="23.25" thickBot="1" x14ac:dyDescent="0.3">
      <c r="A43" s="396" t="s">
        <v>195</v>
      </c>
      <c r="B43" s="397"/>
      <c r="C43" s="398" t="s">
        <v>652</v>
      </c>
      <c r="D43" s="397" t="s">
        <v>2</v>
      </c>
      <c r="E43" s="397" t="s">
        <v>653</v>
      </c>
      <c r="F43" s="397" t="s">
        <v>196</v>
      </c>
      <c r="G43" s="399" t="s">
        <v>98</v>
      </c>
      <c r="H43" s="401" t="s">
        <v>654</v>
      </c>
      <c r="I43" s="401" t="s">
        <v>655</v>
      </c>
      <c r="J43" s="402">
        <v>0.43</v>
      </c>
    </row>
    <row r="44" spans="1:10" ht="15.75" thickTop="1" x14ac:dyDescent="0.25">
      <c r="A44" s="379"/>
      <c r="B44" s="380"/>
      <c r="C44" s="380"/>
      <c r="D44" s="380"/>
      <c r="E44" s="380"/>
      <c r="F44" s="380"/>
      <c r="G44" s="380"/>
      <c r="H44" s="381"/>
      <c r="I44" s="381"/>
      <c r="J44" s="382"/>
    </row>
    <row r="45" spans="1:10" x14ac:dyDescent="0.25">
      <c r="A45" s="383"/>
      <c r="B45" s="384" t="s">
        <v>178</v>
      </c>
      <c r="C45" s="385" t="s">
        <v>179</v>
      </c>
      <c r="D45" s="384" t="s">
        <v>180</v>
      </c>
      <c r="E45" s="384" t="s">
        <v>181</v>
      </c>
      <c r="F45" s="384" t="s">
        <v>182</v>
      </c>
      <c r="G45" s="386" t="s">
        <v>183</v>
      </c>
      <c r="H45" s="387" t="s">
        <v>184</v>
      </c>
      <c r="I45" s="387" t="s">
        <v>185</v>
      </c>
      <c r="J45" s="388" t="s">
        <v>186</v>
      </c>
    </row>
    <row r="46" spans="1:10" ht="22.5" x14ac:dyDescent="0.25">
      <c r="A46" s="389" t="s">
        <v>187</v>
      </c>
      <c r="B46" s="390" t="s">
        <v>656</v>
      </c>
      <c r="C46" s="391" t="s">
        <v>657</v>
      </c>
      <c r="D46" s="390" t="s">
        <v>154</v>
      </c>
      <c r="E46" s="390" t="s">
        <v>658</v>
      </c>
      <c r="F46" s="390" t="s">
        <v>639</v>
      </c>
      <c r="G46" s="392" t="s">
        <v>98</v>
      </c>
      <c r="H46" s="393">
        <v>1</v>
      </c>
      <c r="I46" s="393" t="s">
        <v>659</v>
      </c>
      <c r="J46" s="394" t="s">
        <v>659</v>
      </c>
    </row>
    <row r="47" spans="1:10" ht="22.5" x14ac:dyDescent="0.25">
      <c r="A47" s="374" t="s">
        <v>189</v>
      </c>
      <c r="B47" s="375"/>
      <c r="C47" s="376" t="s">
        <v>660</v>
      </c>
      <c r="D47" s="375" t="s">
        <v>2</v>
      </c>
      <c r="E47" s="375" t="s">
        <v>661</v>
      </c>
      <c r="F47" s="375" t="s">
        <v>27</v>
      </c>
      <c r="G47" s="150" t="s">
        <v>28</v>
      </c>
      <c r="H47" s="377" t="s">
        <v>662</v>
      </c>
      <c r="I47" s="377" t="s">
        <v>663</v>
      </c>
      <c r="J47" s="378">
        <v>7</v>
      </c>
    </row>
    <row r="48" spans="1:10" ht="22.5" x14ac:dyDescent="0.25">
      <c r="A48" s="374" t="s">
        <v>189</v>
      </c>
      <c r="B48" s="375"/>
      <c r="C48" s="376" t="s">
        <v>642</v>
      </c>
      <c r="D48" s="375" t="s">
        <v>2</v>
      </c>
      <c r="E48" s="375" t="s">
        <v>643</v>
      </c>
      <c r="F48" s="375" t="s">
        <v>27</v>
      </c>
      <c r="G48" s="150" t="s">
        <v>28</v>
      </c>
      <c r="H48" s="377" t="s">
        <v>662</v>
      </c>
      <c r="I48" s="377" t="s">
        <v>644</v>
      </c>
      <c r="J48" s="378">
        <v>8.9499999999999993</v>
      </c>
    </row>
    <row r="49" spans="1:10" ht="23.25" thickBot="1" x14ac:dyDescent="0.3">
      <c r="A49" s="396" t="s">
        <v>195</v>
      </c>
      <c r="B49" s="397"/>
      <c r="C49" s="398" t="s">
        <v>664</v>
      </c>
      <c r="D49" s="397" t="s">
        <v>2</v>
      </c>
      <c r="E49" s="397" t="s">
        <v>665</v>
      </c>
      <c r="F49" s="397" t="s">
        <v>196</v>
      </c>
      <c r="G49" s="399" t="s">
        <v>98</v>
      </c>
      <c r="H49" s="401" t="s">
        <v>197</v>
      </c>
      <c r="I49" s="401" t="s">
        <v>666</v>
      </c>
      <c r="J49" s="402">
        <v>22.86</v>
      </c>
    </row>
    <row r="50" spans="1:10" ht="15.75" thickTop="1" x14ac:dyDescent="0.25">
      <c r="A50" s="379"/>
      <c r="B50" s="380"/>
      <c r="C50" s="380"/>
      <c r="D50" s="380"/>
      <c r="E50" s="380"/>
      <c r="F50" s="380"/>
      <c r="G50" s="380"/>
      <c r="H50" s="381"/>
      <c r="I50" s="381"/>
      <c r="J50" s="382"/>
    </row>
    <row r="51" spans="1:10" x14ac:dyDescent="0.25">
      <c r="A51" s="383"/>
      <c r="B51" s="384" t="s">
        <v>178</v>
      </c>
      <c r="C51" s="385" t="s">
        <v>179</v>
      </c>
      <c r="D51" s="384" t="s">
        <v>180</v>
      </c>
      <c r="E51" s="384" t="s">
        <v>181</v>
      </c>
      <c r="F51" s="384" t="s">
        <v>182</v>
      </c>
      <c r="G51" s="386" t="s">
        <v>183</v>
      </c>
      <c r="H51" s="387" t="s">
        <v>184</v>
      </c>
      <c r="I51" s="387" t="s">
        <v>185</v>
      </c>
      <c r="J51" s="388" t="s">
        <v>186</v>
      </c>
    </row>
    <row r="52" spans="1:10" ht="33.75" x14ac:dyDescent="0.25">
      <c r="A52" s="389" t="s">
        <v>187</v>
      </c>
      <c r="B52" s="390" t="s">
        <v>667</v>
      </c>
      <c r="C52" s="391" t="s">
        <v>668</v>
      </c>
      <c r="D52" s="390" t="s">
        <v>154</v>
      </c>
      <c r="E52" s="390" t="s">
        <v>520</v>
      </c>
      <c r="F52" s="390" t="s">
        <v>639</v>
      </c>
      <c r="G52" s="392" t="s">
        <v>98</v>
      </c>
      <c r="H52" s="393">
        <v>1</v>
      </c>
      <c r="I52" s="393" t="s">
        <v>669</v>
      </c>
      <c r="J52" s="394" t="s">
        <v>669</v>
      </c>
    </row>
    <row r="53" spans="1:10" ht="22.5" x14ac:dyDescent="0.25">
      <c r="A53" s="374" t="s">
        <v>189</v>
      </c>
      <c r="B53" s="375"/>
      <c r="C53" s="376" t="s">
        <v>642</v>
      </c>
      <c r="D53" s="375" t="s">
        <v>2</v>
      </c>
      <c r="E53" s="375" t="s">
        <v>643</v>
      </c>
      <c r="F53" s="375" t="s">
        <v>27</v>
      </c>
      <c r="G53" s="150" t="s">
        <v>28</v>
      </c>
      <c r="H53" s="377" t="s">
        <v>670</v>
      </c>
      <c r="I53" s="377" t="s">
        <v>644</v>
      </c>
      <c r="J53" s="378">
        <v>2.3199999999999998</v>
      </c>
    </row>
    <row r="54" spans="1:10" ht="22.5" x14ac:dyDescent="0.25">
      <c r="A54" s="374" t="s">
        <v>189</v>
      </c>
      <c r="B54" s="375"/>
      <c r="C54" s="376" t="s">
        <v>660</v>
      </c>
      <c r="D54" s="375" t="s">
        <v>2</v>
      </c>
      <c r="E54" s="375" t="s">
        <v>661</v>
      </c>
      <c r="F54" s="375" t="s">
        <v>27</v>
      </c>
      <c r="G54" s="150" t="s">
        <v>28</v>
      </c>
      <c r="H54" s="377" t="s">
        <v>670</v>
      </c>
      <c r="I54" s="377" t="s">
        <v>663</v>
      </c>
      <c r="J54" s="378">
        <v>1.82</v>
      </c>
    </row>
    <row r="55" spans="1:10" ht="33.75" x14ac:dyDescent="0.25">
      <c r="A55" s="396" t="s">
        <v>195</v>
      </c>
      <c r="B55" s="397"/>
      <c r="C55" s="398" t="s">
        <v>671</v>
      </c>
      <c r="D55" s="397" t="s">
        <v>2</v>
      </c>
      <c r="E55" s="397" t="s">
        <v>520</v>
      </c>
      <c r="F55" s="397" t="s">
        <v>196</v>
      </c>
      <c r="G55" s="399" t="s">
        <v>98</v>
      </c>
      <c r="H55" s="401" t="s">
        <v>197</v>
      </c>
      <c r="I55" s="401" t="s">
        <v>672</v>
      </c>
      <c r="J55" s="402">
        <v>3.02</v>
      </c>
    </row>
    <row r="56" spans="1:10" ht="34.5" thickBot="1" x14ac:dyDescent="0.3">
      <c r="A56" s="396" t="s">
        <v>195</v>
      </c>
      <c r="B56" s="397"/>
      <c r="C56" s="398" t="s">
        <v>673</v>
      </c>
      <c r="D56" s="397" t="s">
        <v>2</v>
      </c>
      <c r="E56" s="397" t="s">
        <v>674</v>
      </c>
      <c r="F56" s="397" t="s">
        <v>196</v>
      </c>
      <c r="G56" s="399" t="s">
        <v>98</v>
      </c>
      <c r="H56" s="401" t="s">
        <v>675</v>
      </c>
      <c r="I56" s="401" t="s">
        <v>676</v>
      </c>
      <c r="J56" s="402">
        <v>0.36</v>
      </c>
    </row>
    <row r="57" spans="1:10" ht="15.75" thickTop="1" x14ac:dyDescent="0.25">
      <c r="A57" s="379"/>
      <c r="B57" s="380"/>
      <c r="C57" s="380"/>
      <c r="D57" s="380"/>
      <c r="E57" s="380"/>
      <c r="F57" s="380"/>
      <c r="G57" s="380"/>
      <c r="H57" s="381"/>
      <c r="I57" s="381"/>
      <c r="J57" s="382"/>
    </row>
    <row r="58" spans="1:10" x14ac:dyDescent="0.25">
      <c r="A58" s="383"/>
      <c r="B58" s="384" t="s">
        <v>178</v>
      </c>
      <c r="C58" s="385" t="s">
        <v>179</v>
      </c>
      <c r="D58" s="384" t="s">
        <v>180</v>
      </c>
      <c r="E58" s="384" t="s">
        <v>181</v>
      </c>
      <c r="F58" s="384" t="s">
        <v>182</v>
      </c>
      <c r="G58" s="386" t="s">
        <v>183</v>
      </c>
      <c r="H58" s="387" t="s">
        <v>184</v>
      </c>
      <c r="I58" s="387" t="s">
        <v>185</v>
      </c>
      <c r="J58" s="388" t="s">
        <v>186</v>
      </c>
    </row>
    <row r="59" spans="1:10" ht="33.75" x14ac:dyDescent="0.25">
      <c r="A59" s="389" t="s">
        <v>187</v>
      </c>
      <c r="B59" s="390" t="s">
        <v>677</v>
      </c>
      <c r="C59" s="391" t="s">
        <v>678</v>
      </c>
      <c r="D59" s="390" t="s">
        <v>154</v>
      </c>
      <c r="E59" s="390" t="s">
        <v>522</v>
      </c>
      <c r="F59" s="390" t="s">
        <v>639</v>
      </c>
      <c r="G59" s="392" t="s">
        <v>98</v>
      </c>
      <c r="H59" s="393">
        <v>1</v>
      </c>
      <c r="I59" s="393" t="s">
        <v>679</v>
      </c>
      <c r="J59" s="394" t="s">
        <v>679</v>
      </c>
    </row>
    <row r="60" spans="1:10" ht="22.5" x14ac:dyDescent="0.25">
      <c r="A60" s="374" t="s">
        <v>189</v>
      </c>
      <c r="B60" s="375"/>
      <c r="C60" s="376" t="s">
        <v>660</v>
      </c>
      <c r="D60" s="375" t="s">
        <v>2</v>
      </c>
      <c r="E60" s="375" t="s">
        <v>661</v>
      </c>
      <c r="F60" s="375" t="s">
        <v>27</v>
      </c>
      <c r="G60" s="150" t="s">
        <v>28</v>
      </c>
      <c r="H60" s="377" t="s">
        <v>680</v>
      </c>
      <c r="I60" s="377" t="s">
        <v>663</v>
      </c>
      <c r="J60" s="378">
        <v>4.62</v>
      </c>
    </row>
    <row r="61" spans="1:10" ht="22.5" x14ac:dyDescent="0.25">
      <c r="A61" s="374" t="s">
        <v>189</v>
      </c>
      <c r="B61" s="375"/>
      <c r="C61" s="376" t="s">
        <v>642</v>
      </c>
      <c r="D61" s="375" t="s">
        <v>2</v>
      </c>
      <c r="E61" s="375" t="s">
        <v>643</v>
      </c>
      <c r="F61" s="375" t="s">
        <v>27</v>
      </c>
      <c r="G61" s="150" t="s">
        <v>28</v>
      </c>
      <c r="H61" s="377" t="s">
        <v>680</v>
      </c>
      <c r="I61" s="377" t="s">
        <v>644</v>
      </c>
      <c r="J61" s="378">
        <v>5.9</v>
      </c>
    </row>
    <row r="62" spans="1:10" ht="22.5" x14ac:dyDescent="0.25">
      <c r="A62" s="396" t="s">
        <v>195</v>
      </c>
      <c r="B62" s="397"/>
      <c r="C62" s="398" t="s">
        <v>681</v>
      </c>
      <c r="D62" s="397" t="s">
        <v>2</v>
      </c>
      <c r="E62" s="397" t="s">
        <v>682</v>
      </c>
      <c r="F62" s="397" t="s">
        <v>196</v>
      </c>
      <c r="G62" s="399" t="s">
        <v>98</v>
      </c>
      <c r="H62" s="401" t="s">
        <v>198</v>
      </c>
      <c r="I62" s="401" t="s">
        <v>683</v>
      </c>
      <c r="J62" s="402">
        <v>2.36</v>
      </c>
    </row>
    <row r="63" spans="1:10" ht="22.5" x14ac:dyDescent="0.25">
      <c r="A63" s="396" t="s">
        <v>195</v>
      </c>
      <c r="B63" s="397"/>
      <c r="C63" s="398" t="s">
        <v>684</v>
      </c>
      <c r="D63" s="397" t="s">
        <v>2</v>
      </c>
      <c r="E63" s="397" t="s">
        <v>685</v>
      </c>
      <c r="F63" s="397" t="s">
        <v>196</v>
      </c>
      <c r="G63" s="399" t="s">
        <v>98</v>
      </c>
      <c r="H63" s="401" t="s">
        <v>197</v>
      </c>
      <c r="I63" s="401" t="s">
        <v>686</v>
      </c>
      <c r="J63" s="402">
        <v>11.52</v>
      </c>
    </row>
    <row r="64" spans="1:10" ht="34.5" thickBot="1" x14ac:dyDescent="0.3">
      <c r="A64" s="396" t="s">
        <v>195</v>
      </c>
      <c r="B64" s="397"/>
      <c r="C64" s="398" t="s">
        <v>673</v>
      </c>
      <c r="D64" s="397" t="s">
        <v>2</v>
      </c>
      <c r="E64" s="397" t="s">
        <v>674</v>
      </c>
      <c r="F64" s="397" t="s">
        <v>196</v>
      </c>
      <c r="G64" s="399" t="s">
        <v>98</v>
      </c>
      <c r="H64" s="401" t="s">
        <v>687</v>
      </c>
      <c r="I64" s="401" t="s">
        <v>676</v>
      </c>
      <c r="J64" s="402">
        <v>1.67</v>
      </c>
    </row>
    <row r="65" spans="1:10" ht="15.75" thickTop="1" x14ac:dyDescent="0.25">
      <c r="A65" s="379"/>
      <c r="B65" s="380"/>
      <c r="C65" s="380"/>
      <c r="D65" s="380"/>
      <c r="E65" s="380"/>
      <c r="F65" s="380"/>
      <c r="G65" s="380"/>
      <c r="H65" s="381"/>
      <c r="I65" s="381"/>
      <c r="J65" s="382"/>
    </row>
    <row r="66" spans="1:10" x14ac:dyDescent="0.25">
      <c r="A66" s="383"/>
      <c r="B66" s="384" t="s">
        <v>178</v>
      </c>
      <c r="C66" s="385" t="s">
        <v>179</v>
      </c>
      <c r="D66" s="384" t="s">
        <v>180</v>
      </c>
      <c r="E66" s="384" t="s">
        <v>181</v>
      </c>
      <c r="F66" s="384" t="s">
        <v>182</v>
      </c>
      <c r="G66" s="386" t="s">
        <v>183</v>
      </c>
      <c r="H66" s="387" t="s">
        <v>184</v>
      </c>
      <c r="I66" s="387" t="s">
        <v>185</v>
      </c>
      <c r="J66" s="388" t="s">
        <v>186</v>
      </c>
    </row>
    <row r="67" spans="1:10" ht="22.5" x14ac:dyDescent="0.25">
      <c r="A67" s="389" t="s">
        <v>187</v>
      </c>
      <c r="B67" s="390" t="s">
        <v>688</v>
      </c>
      <c r="C67" s="391" t="s">
        <v>689</v>
      </c>
      <c r="D67" s="390" t="s">
        <v>154</v>
      </c>
      <c r="E67" s="390" t="s">
        <v>523</v>
      </c>
      <c r="F67" s="390" t="s">
        <v>639</v>
      </c>
      <c r="G67" s="392" t="s">
        <v>98</v>
      </c>
      <c r="H67" s="393">
        <v>1</v>
      </c>
      <c r="I67" s="393" t="s">
        <v>690</v>
      </c>
      <c r="J67" s="394" t="s">
        <v>690</v>
      </c>
    </row>
    <row r="68" spans="1:10" ht="22.5" x14ac:dyDescent="0.25">
      <c r="A68" s="374" t="s">
        <v>189</v>
      </c>
      <c r="B68" s="375"/>
      <c r="C68" s="376" t="s">
        <v>642</v>
      </c>
      <c r="D68" s="375" t="s">
        <v>2</v>
      </c>
      <c r="E68" s="375" t="s">
        <v>643</v>
      </c>
      <c r="F68" s="375" t="s">
        <v>27</v>
      </c>
      <c r="G68" s="150" t="s">
        <v>28</v>
      </c>
      <c r="H68" s="377" t="s">
        <v>691</v>
      </c>
      <c r="I68" s="377" t="s">
        <v>644</v>
      </c>
      <c r="J68" s="378">
        <v>1.25</v>
      </c>
    </row>
    <row r="69" spans="1:10" ht="22.5" x14ac:dyDescent="0.25">
      <c r="A69" s="374" t="s">
        <v>189</v>
      </c>
      <c r="B69" s="375"/>
      <c r="C69" s="376" t="s">
        <v>192</v>
      </c>
      <c r="D69" s="375" t="s">
        <v>2</v>
      </c>
      <c r="E69" s="375" t="s">
        <v>193</v>
      </c>
      <c r="F69" s="375" t="s">
        <v>27</v>
      </c>
      <c r="G69" s="150" t="s">
        <v>28</v>
      </c>
      <c r="H69" s="377" t="s">
        <v>691</v>
      </c>
      <c r="I69" s="377" t="s">
        <v>600</v>
      </c>
      <c r="J69" s="378">
        <v>0.99</v>
      </c>
    </row>
    <row r="70" spans="1:10" ht="22.5" x14ac:dyDescent="0.25">
      <c r="A70" s="396" t="s">
        <v>195</v>
      </c>
      <c r="B70" s="397"/>
      <c r="C70" s="398" t="s">
        <v>692</v>
      </c>
      <c r="D70" s="397" t="s">
        <v>2</v>
      </c>
      <c r="E70" s="397" t="s">
        <v>693</v>
      </c>
      <c r="F70" s="397" t="s">
        <v>196</v>
      </c>
      <c r="G70" s="399" t="s">
        <v>98</v>
      </c>
      <c r="H70" s="401" t="s">
        <v>197</v>
      </c>
      <c r="I70" s="401" t="s">
        <v>694</v>
      </c>
      <c r="J70" s="402">
        <v>4.2699999999999996</v>
      </c>
    </row>
    <row r="71" spans="1:10" ht="22.5" x14ac:dyDescent="0.25">
      <c r="A71" s="396" t="s">
        <v>195</v>
      </c>
      <c r="B71" s="397"/>
      <c r="C71" s="398" t="s">
        <v>681</v>
      </c>
      <c r="D71" s="397" t="s">
        <v>2</v>
      </c>
      <c r="E71" s="397" t="s">
        <v>682</v>
      </c>
      <c r="F71" s="397" t="s">
        <v>196</v>
      </c>
      <c r="G71" s="399" t="s">
        <v>98</v>
      </c>
      <c r="H71" s="401" t="s">
        <v>197</v>
      </c>
      <c r="I71" s="401" t="s">
        <v>683</v>
      </c>
      <c r="J71" s="402">
        <v>1.18</v>
      </c>
    </row>
    <row r="72" spans="1:10" ht="34.5" thickBot="1" x14ac:dyDescent="0.3">
      <c r="A72" s="396" t="s">
        <v>195</v>
      </c>
      <c r="B72" s="397"/>
      <c r="C72" s="398" t="s">
        <v>673</v>
      </c>
      <c r="D72" s="397" t="s">
        <v>2</v>
      </c>
      <c r="E72" s="397" t="s">
        <v>674</v>
      </c>
      <c r="F72" s="397" t="s">
        <v>196</v>
      </c>
      <c r="G72" s="399" t="s">
        <v>98</v>
      </c>
      <c r="H72" s="401" t="s">
        <v>695</v>
      </c>
      <c r="I72" s="401" t="s">
        <v>676</v>
      </c>
      <c r="J72" s="402">
        <v>0.14000000000000001</v>
      </c>
    </row>
    <row r="73" spans="1:10" ht="15.75" thickTop="1" x14ac:dyDescent="0.25">
      <c r="A73" s="379"/>
      <c r="B73" s="380"/>
      <c r="C73" s="380"/>
      <c r="D73" s="380"/>
      <c r="E73" s="380"/>
      <c r="F73" s="380"/>
      <c r="G73" s="380"/>
      <c r="H73" s="381"/>
      <c r="I73" s="381"/>
      <c r="J73" s="382"/>
    </row>
    <row r="74" spans="1:10" x14ac:dyDescent="0.25">
      <c r="A74" s="383"/>
      <c r="B74" s="384" t="s">
        <v>178</v>
      </c>
      <c r="C74" s="385" t="s">
        <v>179</v>
      </c>
      <c r="D74" s="384" t="s">
        <v>180</v>
      </c>
      <c r="E74" s="384" t="s">
        <v>181</v>
      </c>
      <c r="F74" s="384" t="s">
        <v>182</v>
      </c>
      <c r="G74" s="386" t="s">
        <v>183</v>
      </c>
      <c r="H74" s="387" t="s">
        <v>184</v>
      </c>
      <c r="I74" s="387" t="s">
        <v>185</v>
      </c>
      <c r="J74" s="388" t="s">
        <v>186</v>
      </c>
    </row>
    <row r="75" spans="1:10" ht="22.5" x14ac:dyDescent="0.25">
      <c r="A75" s="389" t="s">
        <v>187</v>
      </c>
      <c r="B75" s="390" t="s">
        <v>696</v>
      </c>
      <c r="C75" s="391" t="s">
        <v>697</v>
      </c>
      <c r="D75" s="390" t="s">
        <v>154</v>
      </c>
      <c r="E75" s="390" t="s">
        <v>524</v>
      </c>
      <c r="F75" s="390" t="s">
        <v>639</v>
      </c>
      <c r="G75" s="392" t="s">
        <v>98</v>
      </c>
      <c r="H75" s="393">
        <v>1</v>
      </c>
      <c r="I75" s="393" t="s">
        <v>698</v>
      </c>
      <c r="J75" s="394" t="s">
        <v>698</v>
      </c>
    </row>
    <row r="76" spans="1:10" ht="22.5" x14ac:dyDescent="0.25">
      <c r="A76" s="374" t="s">
        <v>189</v>
      </c>
      <c r="B76" s="375"/>
      <c r="C76" s="376" t="s">
        <v>642</v>
      </c>
      <c r="D76" s="375" t="s">
        <v>2</v>
      </c>
      <c r="E76" s="375" t="s">
        <v>643</v>
      </c>
      <c r="F76" s="375" t="s">
        <v>27</v>
      </c>
      <c r="G76" s="150" t="s">
        <v>28</v>
      </c>
      <c r="H76" s="377" t="s">
        <v>662</v>
      </c>
      <c r="I76" s="377" t="s">
        <v>644</v>
      </c>
      <c r="J76" s="378">
        <v>8.9499999999999993</v>
      </c>
    </row>
    <row r="77" spans="1:10" ht="22.5" x14ac:dyDescent="0.25">
      <c r="A77" s="396" t="s">
        <v>195</v>
      </c>
      <c r="B77" s="397"/>
      <c r="C77" s="398" t="s">
        <v>699</v>
      </c>
      <c r="D77" s="397" t="s">
        <v>2</v>
      </c>
      <c r="E77" s="397" t="s">
        <v>700</v>
      </c>
      <c r="F77" s="397" t="s">
        <v>196</v>
      </c>
      <c r="G77" s="399" t="s">
        <v>98</v>
      </c>
      <c r="H77" s="401" t="s">
        <v>701</v>
      </c>
      <c r="I77" s="401" t="s">
        <v>702</v>
      </c>
      <c r="J77" s="402">
        <v>0.14000000000000001</v>
      </c>
    </row>
    <row r="78" spans="1:10" ht="23.25" thickBot="1" x14ac:dyDescent="0.3">
      <c r="A78" s="396" t="s">
        <v>195</v>
      </c>
      <c r="B78" s="397"/>
      <c r="C78" s="398" t="s">
        <v>703</v>
      </c>
      <c r="D78" s="397" t="s">
        <v>2</v>
      </c>
      <c r="E78" s="397" t="s">
        <v>704</v>
      </c>
      <c r="F78" s="397" t="s">
        <v>196</v>
      </c>
      <c r="G78" s="399" t="s">
        <v>98</v>
      </c>
      <c r="H78" s="401" t="s">
        <v>197</v>
      </c>
      <c r="I78" s="401" t="s">
        <v>705</v>
      </c>
      <c r="J78" s="402">
        <v>77.48</v>
      </c>
    </row>
    <row r="79" spans="1:10" ht="15.75" thickTop="1" x14ac:dyDescent="0.25">
      <c r="A79" s="379"/>
      <c r="B79" s="380"/>
      <c r="C79" s="380"/>
      <c r="D79" s="380"/>
      <c r="E79" s="380"/>
      <c r="F79" s="380"/>
      <c r="G79" s="380"/>
      <c r="H79" s="381"/>
      <c r="I79" s="381"/>
      <c r="J79" s="382"/>
    </row>
    <row r="80" spans="1:10" x14ac:dyDescent="0.25">
      <c r="A80" s="383"/>
      <c r="B80" s="384" t="s">
        <v>178</v>
      </c>
      <c r="C80" s="385" t="s">
        <v>179</v>
      </c>
      <c r="D80" s="384" t="s">
        <v>180</v>
      </c>
      <c r="E80" s="384" t="s">
        <v>181</v>
      </c>
      <c r="F80" s="384" t="s">
        <v>182</v>
      </c>
      <c r="G80" s="386" t="s">
        <v>183</v>
      </c>
      <c r="H80" s="387" t="s">
        <v>184</v>
      </c>
      <c r="I80" s="387" t="s">
        <v>185</v>
      </c>
      <c r="J80" s="388" t="s">
        <v>186</v>
      </c>
    </row>
    <row r="81" spans="1:10" ht="33.75" x14ac:dyDescent="0.25">
      <c r="A81" s="389" t="s">
        <v>187</v>
      </c>
      <c r="B81" s="390" t="s">
        <v>706</v>
      </c>
      <c r="C81" s="391" t="s">
        <v>707</v>
      </c>
      <c r="D81" s="390" t="s">
        <v>154</v>
      </c>
      <c r="E81" s="390" t="s">
        <v>247</v>
      </c>
      <c r="F81" s="390" t="s">
        <v>639</v>
      </c>
      <c r="G81" s="392" t="s">
        <v>98</v>
      </c>
      <c r="H81" s="393">
        <v>1</v>
      </c>
      <c r="I81" s="393" t="s">
        <v>708</v>
      </c>
      <c r="J81" s="394" t="s">
        <v>708</v>
      </c>
    </row>
    <row r="82" spans="1:10" ht="22.5" x14ac:dyDescent="0.25">
      <c r="A82" s="374" t="s">
        <v>189</v>
      </c>
      <c r="B82" s="375"/>
      <c r="C82" s="376" t="s">
        <v>192</v>
      </c>
      <c r="D82" s="375" t="s">
        <v>2</v>
      </c>
      <c r="E82" s="375" t="s">
        <v>193</v>
      </c>
      <c r="F82" s="375" t="s">
        <v>27</v>
      </c>
      <c r="G82" s="150" t="s">
        <v>28</v>
      </c>
      <c r="H82" s="377" t="s">
        <v>709</v>
      </c>
      <c r="I82" s="377" t="s">
        <v>600</v>
      </c>
      <c r="J82" s="378">
        <v>1.41</v>
      </c>
    </row>
    <row r="83" spans="1:10" ht="23.25" thickBot="1" x14ac:dyDescent="0.3">
      <c r="A83" s="396" t="s">
        <v>195</v>
      </c>
      <c r="B83" s="397"/>
      <c r="C83" s="398" t="s">
        <v>710</v>
      </c>
      <c r="D83" s="397" t="s">
        <v>2</v>
      </c>
      <c r="E83" s="397" t="s">
        <v>711</v>
      </c>
      <c r="F83" s="397" t="s">
        <v>196</v>
      </c>
      <c r="G83" s="399" t="s">
        <v>98</v>
      </c>
      <c r="H83" s="401" t="s">
        <v>197</v>
      </c>
      <c r="I83" s="401" t="s">
        <v>712</v>
      </c>
      <c r="J83" s="402">
        <v>23</v>
      </c>
    </row>
    <row r="84" spans="1:10" ht="15.75" thickTop="1" x14ac:dyDescent="0.25">
      <c r="A84" s="379"/>
      <c r="B84" s="380"/>
      <c r="C84" s="380"/>
      <c r="D84" s="380"/>
      <c r="E84" s="380"/>
      <c r="F84" s="380"/>
      <c r="G84" s="380"/>
      <c r="H84" s="381"/>
      <c r="I84" s="381"/>
      <c r="J84" s="382"/>
    </row>
    <row r="85" spans="1:10" x14ac:dyDescent="0.25">
      <c r="A85" s="383"/>
      <c r="B85" s="384" t="s">
        <v>178</v>
      </c>
      <c r="C85" s="385" t="s">
        <v>179</v>
      </c>
      <c r="D85" s="384" t="s">
        <v>180</v>
      </c>
      <c r="E85" s="384" t="s">
        <v>181</v>
      </c>
      <c r="F85" s="384" t="s">
        <v>182</v>
      </c>
      <c r="G85" s="386" t="s">
        <v>183</v>
      </c>
      <c r="H85" s="387" t="s">
        <v>184</v>
      </c>
      <c r="I85" s="387" t="s">
        <v>185</v>
      </c>
      <c r="J85" s="388" t="s">
        <v>186</v>
      </c>
    </row>
    <row r="86" spans="1:10" ht="45" x14ac:dyDescent="0.25">
      <c r="A86" s="389" t="s">
        <v>187</v>
      </c>
      <c r="B86" s="390" t="s">
        <v>713</v>
      </c>
      <c r="C86" s="391" t="s">
        <v>714</v>
      </c>
      <c r="D86" s="390" t="s">
        <v>154</v>
      </c>
      <c r="E86" s="390" t="s">
        <v>531</v>
      </c>
      <c r="F86" s="390" t="s">
        <v>153</v>
      </c>
      <c r="G86" s="392" t="s">
        <v>74</v>
      </c>
      <c r="H86" s="393">
        <v>1</v>
      </c>
      <c r="I86" s="393" t="s">
        <v>715</v>
      </c>
      <c r="J86" s="394" t="s">
        <v>715</v>
      </c>
    </row>
    <row r="87" spans="1:10" ht="22.5" x14ac:dyDescent="0.25">
      <c r="A87" s="374" t="s">
        <v>189</v>
      </c>
      <c r="B87" s="375"/>
      <c r="C87" s="376" t="s">
        <v>716</v>
      </c>
      <c r="D87" s="375" t="s">
        <v>2</v>
      </c>
      <c r="E87" s="375" t="s">
        <v>717</v>
      </c>
      <c r="F87" s="375" t="s">
        <v>27</v>
      </c>
      <c r="G87" s="150" t="s">
        <v>28</v>
      </c>
      <c r="H87" s="377" t="s">
        <v>718</v>
      </c>
      <c r="I87" s="377" t="s">
        <v>194</v>
      </c>
      <c r="J87" s="378">
        <v>2.58</v>
      </c>
    </row>
    <row r="88" spans="1:10" ht="22.5" x14ac:dyDescent="0.25">
      <c r="A88" s="374" t="s">
        <v>189</v>
      </c>
      <c r="B88" s="375"/>
      <c r="C88" s="376" t="s">
        <v>190</v>
      </c>
      <c r="D88" s="375" t="s">
        <v>2</v>
      </c>
      <c r="E88" s="375" t="s">
        <v>191</v>
      </c>
      <c r="F88" s="375" t="s">
        <v>27</v>
      </c>
      <c r="G88" s="150" t="s">
        <v>28</v>
      </c>
      <c r="H88" s="377" t="s">
        <v>718</v>
      </c>
      <c r="I88" s="377" t="s">
        <v>625</v>
      </c>
      <c r="J88" s="378">
        <v>3.33</v>
      </c>
    </row>
    <row r="89" spans="1:10" ht="23.25" thickBot="1" x14ac:dyDescent="0.3">
      <c r="A89" s="396" t="s">
        <v>195</v>
      </c>
      <c r="B89" s="397"/>
      <c r="C89" s="398" t="s">
        <v>719</v>
      </c>
      <c r="D89" s="397" t="s">
        <v>2</v>
      </c>
      <c r="E89" s="397" t="s">
        <v>720</v>
      </c>
      <c r="F89" s="397" t="s">
        <v>196</v>
      </c>
      <c r="G89" s="399" t="s">
        <v>74</v>
      </c>
      <c r="H89" s="401" t="s">
        <v>721</v>
      </c>
      <c r="I89" s="401" t="s">
        <v>722</v>
      </c>
      <c r="J89" s="402">
        <v>2.13</v>
      </c>
    </row>
    <row r="90" spans="1:10" ht="15.75" thickTop="1" x14ac:dyDescent="0.25">
      <c r="A90" s="379"/>
      <c r="B90" s="380"/>
      <c r="C90" s="380"/>
      <c r="D90" s="380"/>
      <c r="E90" s="380"/>
      <c r="F90" s="380"/>
      <c r="G90" s="380"/>
      <c r="H90" s="381"/>
      <c r="I90" s="381"/>
      <c r="J90" s="382"/>
    </row>
    <row r="91" spans="1:10" x14ac:dyDescent="0.25">
      <c r="A91" s="383"/>
      <c r="B91" s="384" t="s">
        <v>178</v>
      </c>
      <c r="C91" s="385" t="s">
        <v>179</v>
      </c>
      <c r="D91" s="384" t="s">
        <v>180</v>
      </c>
      <c r="E91" s="384" t="s">
        <v>181</v>
      </c>
      <c r="F91" s="384" t="s">
        <v>182</v>
      </c>
      <c r="G91" s="386" t="s">
        <v>183</v>
      </c>
      <c r="H91" s="387" t="s">
        <v>184</v>
      </c>
      <c r="I91" s="387" t="s">
        <v>185</v>
      </c>
      <c r="J91" s="388" t="s">
        <v>186</v>
      </c>
    </row>
    <row r="92" spans="1:10" ht="45" x14ac:dyDescent="0.25">
      <c r="A92" s="389" t="s">
        <v>187</v>
      </c>
      <c r="B92" s="390" t="s">
        <v>723</v>
      </c>
      <c r="C92" s="391" t="s">
        <v>724</v>
      </c>
      <c r="D92" s="390" t="s">
        <v>154</v>
      </c>
      <c r="E92" s="390" t="s">
        <v>532</v>
      </c>
      <c r="F92" s="390" t="s">
        <v>153</v>
      </c>
      <c r="G92" s="392" t="s">
        <v>74</v>
      </c>
      <c r="H92" s="393">
        <v>1</v>
      </c>
      <c r="I92" s="393" t="s">
        <v>725</v>
      </c>
      <c r="J92" s="394" t="s">
        <v>725</v>
      </c>
    </row>
    <row r="93" spans="1:10" ht="22.5" x14ac:dyDescent="0.25">
      <c r="A93" s="374" t="s">
        <v>189</v>
      </c>
      <c r="B93" s="375"/>
      <c r="C93" s="376" t="s">
        <v>190</v>
      </c>
      <c r="D93" s="375" t="s">
        <v>2</v>
      </c>
      <c r="E93" s="375" t="s">
        <v>191</v>
      </c>
      <c r="F93" s="375" t="s">
        <v>27</v>
      </c>
      <c r="G93" s="150" t="s">
        <v>28</v>
      </c>
      <c r="H93" s="377" t="s">
        <v>670</v>
      </c>
      <c r="I93" s="377" t="s">
        <v>625</v>
      </c>
      <c r="J93" s="378">
        <v>2.35</v>
      </c>
    </row>
    <row r="94" spans="1:10" ht="22.5" x14ac:dyDescent="0.25">
      <c r="A94" s="374" t="s">
        <v>189</v>
      </c>
      <c r="B94" s="375"/>
      <c r="C94" s="376" t="s">
        <v>716</v>
      </c>
      <c r="D94" s="375" t="s">
        <v>2</v>
      </c>
      <c r="E94" s="375" t="s">
        <v>717</v>
      </c>
      <c r="F94" s="375" t="s">
        <v>27</v>
      </c>
      <c r="G94" s="150" t="s">
        <v>28</v>
      </c>
      <c r="H94" s="377" t="s">
        <v>670</v>
      </c>
      <c r="I94" s="377" t="s">
        <v>194</v>
      </c>
      <c r="J94" s="378">
        <v>1.82</v>
      </c>
    </row>
    <row r="95" spans="1:10" ht="56.25" x14ac:dyDescent="0.25">
      <c r="A95" s="374" t="s">
        <v>189</v>
      </c>
      <c r="B95" s="375"/>
      <c r="C95" s="376" t="s">
        <v>726</v>
      </c>
      <c r="D95" s="375" t="s">
        <v>2</v>
      </c>
      <c r="E95" s="375" t="s">
        <v>727</v>
      </c>
      <c r="F95" s="375" t="s">
        <v>639</v>
      </c>
      <c r="G95" s="150" t="s">
        <v>74</v>
      </c>
      <c r="H95" s="377" t="s">
        <v>197</v>
      </c>
      <c r="I95" s="377" t="s">
        <v>728</v>
      </c>
      <c r="J95" s="378">
        <v>2.5499999999999998</v>
      </c>
    </row>
    <row r="96" spans="1:10" ht="23.25" thickBot="1" x14ac:dyDescent="0.3">
      <c r="A96" s="396" t="s">
        <v>195</v>
      </c>
      <c r="B96" s="397"/>
      <c r="C96" s="398" t="s">
        <v>729</v>
      </c>
      <c r="D96" s="397" t="s">
        <v>154</v>
      </c>
      <c r="E96" s="397" t="s">
        <v>730</v>
      </c>
      <c r="F96" s="397" t="s">
        <v>196</v>
      </c>
      <c r="G96" s="399" t="s">
        <v>74</v>
      </c>
      <c r="H96" s="401" t="s">
        <v>731</v>
      </c>
      <c r="I96" s="401" t="s">
        <v>732</v>
      </c>
      <c r="J96" s="402">
        <v>3.41</v>
      </c>
    </row>
    <row r="97" spans="1:10" ht="15.75" thickTop="1" x14ac:dyDescent="0.25">
      <c r="A97" s="379"/>
      <c r="B97" s="380"/>
      <c r="C97" s="380"/>
      <c r="D97" s="380"/>
      <c r="E97" s="380"/>
      <c r="F97" s="380"/>
      <c r="G97" s="380"/>
      <c r="H97" s="381"/>
      <c r="I97" s="381"/>
      <c r="J97" s="382"/>
    </row>
    <row r="98" spans="1:10" x14ac:dyDescent="0.25">
      <c r="A98" s="383"/>
      <c r="B98" s="384" t="s">
        <v>178</v>
      </c>
      <c r="C98" s="385" t="s">
        <v>179</v>
      </c>
      <c r="D98" s="384" t="s">
        <v>180</v>
      </c>
      <c r="E98" s="384" t="s">
        <v>181</v>
      </c>
      <c r="F98" s="384" t="s">
        <v>182</v>
      </c>
      <c r="G98" s="386" t="s">
        <v>183</v>
      </c>
      <c r="H98" s="387" t="s">
        <v>184</v>
      </c>
      <c r="I98" s="387" t="s">
        <v>185</v>
      </c>
      <c r="J98" s="388" t="s">
        <v>186</v>
      </c>
    </row>
    <row r="99" spans="1:10" ht="33.75" x14ac:dyDescent="0.25">
      <c r="A99" s="389" t="s">
        <v>187</v>
      </c>
      <c r="B99" s="390" t="s">
        <v>733</v>
      </c>
      <c r="C99" s="391" t="s">
        <v>734</v>
      </c>
      <c r="D99" s="390" t="s">
        <v>154</v>
      </c>
      <c r="E99" s="390" t="s">
        <v>534</v>
      </c>
      <c r="F99" s="390" t="s">
        <v>153</v>
      </c>
      <c r="G99" s="392" t="s">
        <v>98</v>
      </c>
      <c r="H99" s="393">
        <v>1</v>
      </c>
      <c r="I99" s="393" t="s">
        <v>735</v>
      </c>
      <c r="J99" s="394" t="s">
        <v>735</v>
      </c>
    </row>
    <row r="100" spans="1:10" ht="22.5" x14ac:dyDescent="0.25">
      <c r="A100" s="374" t="s">
        <v>189</v>
      </c>
      <c r="B100" s="375"/>
      <c r="C100" s="376" t="s">
        <v>716</v>
      </c>
      <c r="D100" s="375" t="s">
        <v>2</v>
      </c>
      <c r="E100" s="375" t="s">
        <v>717</v>
      </c>
      <c r="F100" s="375" t="s">
        <v>27</v>
      </c>
      <c r="G100" s="150" t="s">
        <v>28</v>
      </c>
      <c r="H100" s="377" t="s">
        <v>736</v>
      </c>
      <c r="I100" s="377" t="s">
        <v>194</v>
      </c>
      <c r="J100" s="378">
        <v>56.28</v>
      </c>
    </row>
    <row r="101" spans="1:10" ht="22.5" x14ac:dyDescent="0.25">
      <c r="A101" s="374" t="s">
        <v>189</v>
      </c>
      <c r="B101" s="375"/>
      <c r="C101" s="376" t="s">
        <v>190</v>
      </c>
      <c r="D101" s="375" t="s">
        <v>2</v>
      </c>
      <c r="E101" s="375" t="s">
        <v>191</v>
      </c>
      <c r="F101" s="375" t="s">
        <v>27</v>
      </c>
      <c r="G101" s="150" t="s">
        <v>28</v>
      </c>
      <c r="H101" s="377" t="s">
        <v>736</v>
      </c>
      <c r="I101" s="377" t="s">
        <v>625</v>
      </c>
      <c r="J101" s="378">
        <v>72.400000000000006</v>
      </c>
    </row>
    <row r="102" spans="1:10" ht="23.25" thickBot="1" x14ac:dyDescent="0.3">
      <c r="A102" s="396" t="s">
        <v>195</v>
      </c>
      <c r="B102" s="397"/>
      <c r="C102" s="398" t="s">
        <v>737</v>
      </c>
      <c r="D102" s="397" t="s">
        <v>154</v>
      </c>
      <c r="E102" s="397" t="s">
        <v>738</v>
      </c>
      <c r="F102" s="397" t="s">
        <v>196</v>
      </c>
      <c r="G102" s="399" t="s">
        <v>256</v>
      </c>
      <c r="H102" s="401" t="s">
        <v>197</v>
      </c>
      <c r="I102" s="401" t="s">
        <v>739</v>
      </c>
      <c r="J102" s="402">
        <v>343.38</v>
      </c>
    </row>
    <row r="103" spans="1:10" ht="15.75" thickTop="1" x14ac:dyDescent="0.25">
      <c r="A103" s="379"/>
      <c r="B103" s="380"/>
      <c r="C103" s="380"/>
      <c r="D103" s="380"/>
      <c r="E103" s="380"/>
      <c r="F103" s="380"/>
      <c r="G103" s="380"/>
      <c r="H103" s="381"/>
      <c r="I103" s="381"/>
      <c r="J103" s="382"/>
    </row>
    <row r="104" spans="1:10" x14ac:dyDescent="0.25">
      <c r="A104" s="383"/>
      <c r="B104" s="384" t="s">
        <v>178</v>
      </c>
      <c r="C104" s="385" t="s">
        <v>179</v>
      </c>
      <c r="D104" s="384" t="s">
        <v>180</v>
      </c>
      <c r="E104" s="384" t="s">
        <v>181</v>
      </c>
      <c r="F104" s="384" t="s">
        <v>182</v>
      </c>
      <c r="G104" s="386" t="s">
        <v>183</v>
      </c>
      <c r="H104" s="387" t="s">
        <v>184</v>
      </c>
      <c r="I104" s="387" t="s">
        <v>185</v>
      </c>
      <c r="J104" s="388" t="s">
        <v>186</v>
      </c>
    </row>
    <row r="105" spans="1:10" x14ac:dyDescent="0.25">
      <c r="A105" s="389" t="s">
        <v>187</v>
      </c>
      <c r="B105" s="390" t="s">
        <v>740</v>
      </c>
      <c r="C105" s="391" t="s">
        <v>741</v>
      </c>
      <c r="D105" s="390" t="s">
        <v>154</v>
      </c>
      <c r="E105" s="390" t="s">
        <v>535</v>
      </c>
      <c r="F105" s="390" t="s">
        <v>742</v>
      </c>
      <c r="G105" s="392" t="s">
        <v>98</v>
      </c>
      <c r="H105" s="393">
        <v>1</v>
      </c>
      <c r="I105" s="393" t="s">
        <v>743</v>
      </c>
      <c r="J105" s="394" t="s">
        <v>743</v>
      </c>
    </row>
    <row r="106" spans="1:10" ht="22.5" x14ac:dyDescent="0.25">
      <c r="A106" s="374" t="s">
        <v>189</v>
      </c>
      <c r="B106" s="375"/>
      <c r="C106" s="376" t="s">
        <v>716</v>
      </c>
      <c r="D106" s="375" t="s">
        <v>2</v>
      </c>
      <c r="E106" s="375" t="s">
        <v>717</v>
      </c>
      <c r="F106" s="375" t="s">
        <v>27</v>
      </c>
      <c r="G106" s="150" t="s">
        <v>28</v>
      </c>
      <c r="H106" s="377" t="s">
        <v>198</v>
      </c>
      <c r="I106" s="377" t="s">
        <v>194</v>
      </c>
      <c r="J106" s="378">
        <v>28.14</v>
      </c>
    </row>
    <row r="107" spans="1:10" ht="22.5" x14ac:dyDescent="0.25">
      <c r="A107" s="374" t="s">
        <v>189</v>
      </c>
      <c r="B107" s="375"/>
      <c r="C107" s="376" t="s">
        <v>190</v>
      </c>
      <c r="D107" s="375" t="s">
        <v>2</v>
      </c>
      <c r="E107" s="375" t="s">
        <v>191</v>
      </c>
      <c r="F107" s="375" t="s">
        <v>27</v>
      </c>
      <c r="G107" s="150" t="s">
        <v>28</v>
      </c>
      <c r="H107" s="377" t="s">
        <v>736</v>
      </c>
      <c r="I107" s="377" t="s">
        <v>625</v>
      </c>
      <c r="J107" s="378">
        <v>72.400000000000006</v>
      </c>
    </row>
    <row r="108" spans="1:10" ht="23.25" thickBot="1" x14ac:dyDescent="0.3">
      <c r="A108" s="396" t="s">
        <v>195</v>
      </c>
      <c r="B108" s="397"/>
      <c r="C108" s="398" t="s">
        <v>744</v>
      </c>
      <c r="D108" s="397" t="s">
        <v>154</v>
      </c>
      <c r="E108" s="397" t="s">
        <v>535</v>
      </c>
      <c r="F108" s="397" t="s">
        <v>196</v>
      </c>
      <c r="G108" s="399" t="s">
        <v>98</v>
      </c>
      <c r="H108" s="401" t="s">
        <v>197</v>
      </c>
      <c r="I108" s="401" t="s">
        <v>745</v>
      </c>
      <c r="J108" s="402">
        <v>2922</v>
      </c>
    </row>
    <row r="109" spans="1:10" ht="15.75" thickTop="1" x14ac:dyDescent="0.25">
      <c r="A109" s="379"/>
      <c r="B109" s="380"/>
      <c r="C109" s="380"/>
      <c r="D109" s="380"/>
      <c r="E109" s="380"/>
      <c r="F109" s="380"/>
      <c r="G109" s="380"/>
      <c r="H109" s="381"/>
      <c r="I109" s="381"/>
      <c r="J109" s="382"/>
    </row>
    <row r="110" spans="1:10" x14ac:dyDescent="0.25">
      <c r="A110" s="383"/>
      <c r="B110" s="384" t="s">
        <v>178</v>
      </c>
      <c r="C110" s="385" t="s">
        <v>179</v>
      </c>
      <c r="D110" s="384" t="s">
        <v>180</v>
      </c>
      <c r="E110" s="384" t="s">
        <v>181</v>
      </c>
      <c r="F110" s="384" t="s">
        <v>182</v>
      </c>
      <c r="G110" s="386" t="s">
        <v>183</v>
      </c>
      <c r="H110" s="387" t="s">
        <v>184</v>
      </c>
      <c r="I110" s="387" t="s">
        <v>185</v>
      </c>
      <c r="J110" s="388" t="s">
        <v>186</v>
      </c>
    </row>
    <row r="111" spans="1:10" x14ac:dyDescent="0.25">
      <c r="A111" s="389" t="s">
        <v>187</v>
      </c>
      <c r="B111" s="390" t="s">
        <v>746</v>
      </c>
      <c r="C111" s="391" t="s">
        <v>747</v>
      </c>
      <c r="D111" s="390" t="s">
        <v>154</v>
      </c>
      <c r="E111" s="390" t="s">
        <v>536</v>
      </c>
      <c r="F111" s="390" t="s">
        <v>742</v>
      </c>
      <c r="G111" s="392" t="s">
        <v>98</v>
      </c>
      <c r="H111" s="393">
        <v>1</v>
      </c>
      <c r="I111" s="393" t="s">
        <v>748</v>
      </c>
      <c r="J111" s="394" t="s">
        <v>748</v>
      </c>
    </row>
    <row r="112" spans="1:10" ht="22.5" x14ac:dyDescent="0.25">
      <c r="A112" s="374" t="s">
        <v>189</v>
      </c>
      <c r="B112" s="375"/>
      <c r="C112" s="376" t="s">
        <v>190</v>
      </c>
      <c r="D112" s="375" t="s">
        <v>2</v>
      </c>
      <c r="E112" s="375" t="s">
        <v>191</v>
      </c>
      <c r="F112" s="375" t="s">
        <v>27</v>
      </c>
      <c r="G112" s="150" t="s">
        <v>28</v>
      </c>
      <c r="H112" s="377" t="s">
        <v>749</v>
      </c>
      <c r="I112" s="377" t="s">
        <v>625</v>
      </c>
      <c r="J112" s="378">
        <v>28</v>
      </c>
    </row>
    <row r="113" spans="1:10" ht="22.5" x14ac:dyDescent="0.25">
      <c r="A113" s="374" t="s">
        <v>189</v>
      </c>
      <c r="B113" s="375"/>
      <c r="C113" s="376" t="s">
        <v>716</v>
      </c>
      <c r="D113" s="375" t="s">
        <v>2</v>
      </c>
      <c r="E113" s="375" t="s">
        <v>717</v>
      </c>
      <c r="F113" s="375" t="s">
        <v>27</v>
      </c>
      <c r="G113" s="150" t="s">
        <v>28</v>
      </c>
      <c r="H113" s="377" t="s">
        <v>749</v>
      </c>
      <c r="I113" s="377" t="s">
        <v>194</v>
      </c>
      <c r="J113" s="378">
        <v>21.76</v>
      </c>
    </row>
    <row r="114" spans="1:10" ht="23.25" thickBot="1" x14ac:dyDescent="0.3">
      <c r="A114" s="396" t="s">
        <v>195</v>
      </c>
      <c r="B114" s="397"/>
      <c r="C114" s="398" t="s">
        <v>750</v>
      </c>
      <c r="D114" s="397" t="s">
        <v>154</v>
      </c>
      <c r="E114" s="397" t="s">
        <v>536</v>
      </c>
      <c r="F114" s="397" t="s">
        <v>196</v>
      </c>
      <c r="G114" s="399" t="s">
        <v>98</v>
      </c>
      <c r="H114" s="401" t="s">
        <v>197</v>
      </c>
      <c r="I114" s="401" t="s">
        <v>751</v>
      </c>
      <c r="J114" s="402">
        <v>1664.85</v>
      </c>
    </row>
    <row r="115" spans="1:10" ht="15.75" thickTop="1" x14ac:dyDescent="0.25">
      <c r="A115" s="379"/>
      <c r="B115" s="380"/>
      <c r="C115" s="380"/>
      <c r="D115" s="380"/>
      <c r="E115" s="380"/>
      <c r="F115" s="380"/>
      <c r="G115" s="380"/>
      <c r="H115" s="381"/>
      <c r="I115" s="381"/>
      <c r="J115" s="382"/>
    </row>
    <row r="116" spans="1:10" x14ac:dyDescent="0.25">
      <c r="A116" s="383"/>
      <c r="B116" s="384" t="s">
        <v>178</v>
      </c>
      <c r="C116" s="385" t="s">
        <v>179</v>
      </c>
      <c r="D116" s="384" t="s">
        <v>180</v>
      </c>
      <c r="E116" s="384" t="s">
        <v>181</v>
      </c>
      <c r="F116" s="384" t="s">
        <v>182</v>
      </c>
      <c r="G116" s="386" t="s">
        <v>183</v>
      </c>
      <c r="H116" s="387" t="s">
        <v>184</v>
      </c>
      <c r="I116" s="387" t="s">
        <v>185</v>
      </c>
      <c r="J116" s="388" t="s">
        <v>186</v>
      </c>
    </row>
    <row r="117" spans="1:10" x14ac:dyDescent="0.25">
      <c r="A117" s="389" t="s">
        <v>187</v>
      </c>
      <c r="B117" s="390" t="s">
        <v>752</v>
      </c>
      <c r="C117" s="391" t="s">
        <v>753</v>
      </c>
      <c r="D117" s="390" t="s">
        <v>154</v>
      </c>
      <c r="E117" s="390" t="s">
        <v>537</v>
      </c>
      <c r="F117" s="390" t="s">
        <v>742</v>
      </c>
      <c r="G117" s="392" t="s">
        <v>98</v>
      </c>
      <c r="H117" s="393">
        <v>1</v>
      </c>
      <c r="I117" s="393" t="s">
        <v>754</v>
      </c>
      <c r="J117" s="394" t="s">
        <v>754</v>
      </c>
    </row>
    <row r="118" spans="1:10" ht="22.5" x14ac:dyDescent="0.25">
      <c r="A118" s="374" t="s">
        <v>189</v>
      </c>
      <c r="B118" s="375"/>
      <c r="C118" s="376" t="s">
        <v>716</v>
      </c>
      <c r="D118" s="375" t="s">
        <v>2</v>
      </c>
      <c r="E118" s="375" t="s">
        <v>717</v>
      </c>
      <c r="F118" s="375" t="s">
        <v>27</v>
      </c>
      <c r="G118" s="150" t="s">
        <v>28</v>
      </c>
      <c r="H118" s="377" t="s">
        <v>755</v>
      </c>
      <c r="I118" s="377" t="s">
        <v>194</v>
      </c>
      <c r="J118" s="378">
        <v>8.6999999999999993</v>
      </c>
    </row>
    <row r="119" spans="1:10" ht="23.25" thickBot="1" x14ac:dyDescent="0.3">
      <c r="A119" s="396" t="s">
        <v>195</v>
      </c>
      <c r="B119" s="397"/>
      <c r="C119" s="398" t="s">
        <v>756</v>
      </c>
      <c r="D119" s="397" t="s">
        <v>154</v>
      </c>
      <c r="E119" s="397" t="s">
        <v>537</v>
      </c>
      <c r="F119" s="397" t="s">
        <v>196</v>
      </c>
      <c r="G119" s="399" t="s">
        <v>98</v>
      </c>
      <c r="H119" s="401" t="s">
        <v>197</v>
      </c>
      <c r="I119" s="401" t="s">
        <v>757</v>
      </c>
      <c r="J119" s="402">
        <v>23.03</v>
      </c>
    </row>
    <row r="120" spans="1:10" ht="15.75" thickTop="1" x14ac:dyDescent="0.25">
      <c r="A120" s="379"/>
      <c r="B120" s="380"/>
      <c r="C120" s="380"/>
      <c r="D120" s="380"/>
      <c r="E120" s="380"/>
      <c r="F120" s="380"/>
      <c r="G120" s="380"/>
      <c r="H120" s="381"/>
      <c r="I120" s="381"/>
      <c r="J120" s="382"/>
    </row>
    <row r="121" spans="1:10" x14ac:dyDescent="0.25">
      <c r="A121" s="383"/>
      <c r="B121" s="384" t="s">
        <v>178</v>
      </c>
      <c r="C121" s="385" t="s">
        <v>179</v>
      </c>
      <c r="D121" s="384" t="s">
        <v>180</v>
      </c>
      <c r="E121" s="384" t="s">
        <v>181</v>
      </c>
      <c r="F121" s="384" t="s">
        <v>182</v>
      </c>
      <c r="G121" s="386" t="s">
        <v>183</v>
      </c>
      <c r="H121" s="387" t="s">
        <v>184</v>
      </c>
      <c r="I121" s="387" t="s">
        <v>185</v>
      </c>
      <c r="J121" s="388" t="s">
        <v>186</v>
      </c>
    </row>
    <row r="122" spans="1:10" ht="33.75" x14ac:dyDescent="0.25">
      <c r="A122" s="389" t="s">
        <v>187</v>
      </c>
      <c r="B122" s="390" t="s">
        <v>758</v>
      </c>
      <c r="C122" s="391" t="s">
        <v>759</v>
      </c>
      <c r="D122" s="390" t="s">
        <v>154</v>
      </c>
      <c r="E122" s="390" t="s">
        <v>760</v>
      </c>
      <c r="F122" s="390" t="s">
        <v>153</v>
      </c>
      <c r="G122" s="392" t="s">
        <v>74</v>
      </c>
      <c r="H122" s="393">
        <v>1</v>
      </c>
      <c r="I122" s="393" t="s">
        <v>761</v>
      </c>
      <c r="J122" s="394" t="s">
        <v>761</v>
      </c>
    </row>
    <row r="123" spans="1:10" ht="22.5" x14ac:dyDescent="0.25">
      <c r="A123" s="374" t="s">
        <v>189</v>
      </c>
      <c r="B123" s="375"/>
      <c r="C123" s="376" t="s">
        <v>716</v>
      </c>
      <c r="D123" s="375" t="s">
        <v>2</v>
      </c>
      <c r="E123" s="375" t="s">
        <v>717</v>
      </c>
      <c r="F123" s="375" t="s">
        <v>27</v>
      </c>
      <c r="G123" s="150" t="s">
        <v>28</v>
      </c>
      <c r="H123" s="377" t="s">
        <v>762</v>
      </c>
      <c r="I123" s="377" t="s">
        <v>194</v>
      </c>
      <c r="J123" s="378">
        <v>0.84</v>
      </c>
    </row>
    <row r="124" spans="1:10" ht="22.5" x14ac:dyDescent="0.25">
      <c r="A124" s="374" t="s">
        <v>189</v>
      </c>
      <c r="B124" s="375"/>
      <c r="C124" s="376" t="s">
        <v>190</v>
      </c>
      <c r="D124" s="375" t="s">
        <v>2</v>
      </c>
      <c r="E124" s="375" t="s">
        <v>191</v>
      </c>
      <c r="F124" s="375" t="s">
        <v>27</v>
      </c>
      <c r="G124" s="150" t="s">
        <v>28</v>
      </c>
      <c r="H124" s="377" t="s">
        <v>762</v>
      </c>
      <c r="I124" s="377" t="s">
        <v>625</v>
      </c>
      <c r="J124" s="378">
        <v>1.08</v>
      </c>
    </row>
    <row r="125" spans="1:10" ht="23.25" thickBot="1" x14ac:dyDescent="0.3">
      <c r="A125" s="396" t="s">
        <v>195</v>
      </c>
      <c r="B125" s="397"/>
      <c r="C125" s="398" t="s">
        <v>763</v>
      </c>
      <c r="D125" s="397" t="s">
        <v>154</v>
      </c>
      <c r="E125" s="397" t="s">
        <v>764</v>
      </c>
      <c r="F125" s="397" t="s">
        <v>196</v>
      </c>
      <c r="G125" s="399" t="s">
        <v>74</v>
      </c>
      <c r="H125" s="401" t="s">
        <v>197</v>
      </c>
      <c r="I125" s="401" t="s">
        <v>765</v>
      </c>
      <c r="J125" s="402">
        <v>1.8</v>
      </c>
    </row>
    <row r="126" spans="1:10" ht="15.75" thickTop="1" x14ac:dyDescent="0.25">
      <c r="A126" s="379"/>
      <c r="B126" s="380"/>
      <c r="C126" s="380"/>
      <c r="D126" s="380"/>
      <c r="E126" s="380"/>
      <c r="F126" s="380"/>
      <c r="G126" s="380"/>
      <c r="H126" s="381"/>
      <c r="I126" s="381"/>
      <c r="J126" s="382"/>
    </row>
    <row r="127" spans="1:10" x14ac:dyDescent="0.25">
      <c r="A127" s="383"/>
      <c r="B127" s="384" t="s">
        <v>178</v>
      </c>
      <c r="C127" s="385" t="s">
        <v>179</v>
      </c>
      <c r="D127" s="384" t="s">
        <v>180</v>
      </c>
      <c r="E127" s="384" t="s">
        <v>181</v>
      </c>
      <c r="F127" s="384" t="s">
        <v>182</v>
      </c>
      <c r="G127" s="386" t="s">
        <v>183</v>
      </c>
      <c r="H127" s="387" t="s">
        <v>184</v>
      </c>
      <c r="I127" s="387" t="s">
        <v>185</v>
      </c>
      <c r="J127" s="388" t="s">
        <v>186</v>
      </c>
    </row>
    <row r="128" spans="1:10" ht="33.75" x14ac:dyDescent="0.25">
      <c r="A128" s="389" t="s">
        <v>187</v>
      </c>
      <c r="B128" s="390" t="s">
        <v>766</v>
      </c>
      <c r="C128" s="391" t="s">
        <v>767</v>
      </c>
      <c r="D128" s="390" t="s">
        <v>154</v>
      </c>
      <c r="E128" s="390" t="s">
        <v>540</v>
      </c>
      <c r="F128" s="390" t="s">
        <v>153</v>
      </c>
      <c r="G128" s="392" t="s">
        <v>74</v>
      </c>
      <c r="H128" s="393">
        <v>1</v>
      </c>
      <c r="I128" s="393" t="s">
        <v>768</v>
      </c>
      <c r="J128" s="394" t="s">
        <v>768</v>
      </c>
    </row>
    <row r="129" spans="1:10" ht="22.5" x14ac:dyDescent="0.25">
      <c r="A129" s="374" t="s">
        <v>189</v>
      </c>
      <c r="B129" s="375"/>
      <c r="C129" s="376" t="s">
        <v>716</v>
      </c>
      <c r="D129" s="375" t="s">
        <v>2</v>
      </c>
      <c r="E129" s="375" t="s">
        <v>717</v>
      </c>
      <c r="F129" s="375" t="s">
        <v>27</v>
      </c>
      <c r="G129" s="150" t="s">
        <v>28</v>
      </c>
      <c r="H129" s="377" t="s">
        <v>662</v>
      </c>
      <c r="I129" s="377" t="s">
        <v>194</v>
      </c>
      <c r="J129" s="378">
        <v>7.03</v>
      </c>
    </row>
    <row r="130" spans="1:10" ht="22.5" x14ac:dyDescent="0.25">
      <c r="A130" s="374" t="s">
        <v>189</v>
      </c>
      <c r="B130" s="375"/>
      <c r="C130" s="376" t="s">
        <v>190</v>
      </c>
      <c r="D130" s="375" t="s">
        <v>2</v>
      </c>
      <c r="E130" s="375" t="s">
        <v>191</v>
      </c>
      <c r="F130" s="375" t="s">
        <v>27</v>
      </c>
      <c r="G130" s="150" t="s">
        <v>28</v>
      </c>
      <c r="H130" s="377" t="s">
        <v>662</v>
      </c>
      <c r="I130" s="377" t="s">
        <v>625</v>
      </c>
      <c r="J130" s="378">
        <v>9.0500000000000007</v>
      </c>
    </row>
    <row r="131" spans="1:10" ht="45.75" thickBot="1" x14ac:dyDescent="0.3">
      <c r="A131" s="396" t="s">
        <v>195</v>
      </c>
      <c r="B131" s="397"/>
      <c r="C131" s="398" t="s">
        <v>769</v>
      </c>
      <c r="D131" s="397" t="s">
        <v>2</v>
      </c>
      <c r="E131" s="397" t="s">
        <v>770</v>
      </c>
      <c r="F131" s="397" t="s">
        <v>196</v>
      </c>
      <c r="G131" s="399" t="s">
        <v>74</v>
      </c>
      <c r="H131" s="401" t="s">
        <v>197</v>
      </c>
      <c r="I131" s="401" t="s">
        <v>771</v>
      </c>
      <c r="J131" s="402">
        <v>4.08</v>
      </c>
    </row>
    <row r="132" spans="1:10" ht="15.75" thickTop="1" x14ac:dyDescent="0.25">
      <c r="A132" s="379"/>
      <c r="B132" s="380"/>
      <c r="C132" s="380"/>
      <c r="D132" s="380"/>
      <c r="E132" s="380"/>
      <c r="F132" s="380"/>
      <c r="G132" s="380"/>
      <c r="H132" s="381"/>
      <c r="I132" s="381"/>
      <c r="J132" s="382"/>
    </row>
    <row r="133" spans="1:10" x14ac:dyDescent="0.25">
      <c r="A133" s="383"/>
      <c r="B133" s="384" t="s">
        <v>178</v>
      </c>
      <c r="C133" s="385" t="s">
        <v>179</v>
      </c>
      <c r="D133" s="384" t="s">
        <v>180</v>
      </c>
      <c r="E133" s="384" t="s">
        <v>181</v>
      </c>
      <c r="F133" s="384" t="s">
        <v>182</v>
      </c>
      <c r="G133" s="386" t="s">
        <v>183</v>
      </c>
      <c r="H133" s="387" t="s">
        <v>184</v>
      </c>
      <c r="I133" s="387" t="s">
        <v>185</v>
      </c>
      <c r="J133" s="388" t="s">
        <v>186</v>
      </c>
    </row>
    <row r="134" spans="1:10" ht="33.75" x14ac:dyDescent="0.25">
      <c r="A134" s="389" t="s">
        <v>187</v>
      </c>
      <c r="B134" s="390" t="s">
        <v>772</v>
      </c>
      <c r="C134" s="391" t="s">
        <v>773</v>
      </c>
      <c r="D134" s="390" t="s">
        <v>154</v>
      </c>
      <c r="E134" s="390" t="s">
        <v>542</v>
      </c>
      <c r="F134" s="390" t="s">
        <v>153</v>
      </c>
      <c r="G134" s="392" t="s">
        <v>98</v>
      </c>
      <c r="H134" s="393">
        <v>1</v>
      </c>
      <c r="I134" s="393" t="s">
        <v>774</v>
      </c>
      <c r="J134" s="394" t="s">
        <v>774</v>
      </c>
    </row>
    <row r="135" spans="1:10" ht="33.75" x14ac:dyDescent="0.25">
      <c r="A135" s="374" t="s">
        <v>189</v>
      </c>
      <c r="B135" s="375"/>
      <c r="C135" s="376" t="s">
        <v>775</v>
      </c>
      <c r="D135" s="375" t="s">
        <v>2</v>
      </c>
      <c r="E135" s="375" t="s">
        <v>776</v>
      </c>
      <c r="F135" s="375" t="s">
        <v>153</v>
      </c>
      <c r="G135" s="150" t="s">
        <v>98</v>
      </c>
      <c r="H135" s="377" t="s">
        <v>197</v>
      </c>
      <c r="I135" s="377" t="s">
        <v>777</v>
      </c>
      <c r="J135" s="378">
        <v>5.15</v>
      </c>
    </row>
    <row r="136" spans="1:10" ht="23.25" thickBot="1" x14ac:dyDescent="0.3">
      <c r="A136" s="396" t="s">
        <v>195</v>
      </c>
      <c r="B136" s="397"/>
      <c r="C136" s="398" t="s">
        <v>778</v>
      </c>
      <c r="D136" s="397" t="s">
        <v>2</v>
      </c>
      <c r="E136" s="397" t="s">
        <v>779</v>
      </c>
      <c r="F136" s="397" t="s">
        <v>196</v>
      </c>
      <c r="G136" s="399" t="s">
        <v>98</v>
      </c>
      <c r="H136" s="401" t="s">
        <v>198</v>
      </c>
      <c r="I136" s="401" t="s">
        <v>780</v>
      </c>
      <c r="J136" s="402">
        <v>42.46</v>
      </c>
    </row>
    <row r="137" spans="1:10" ht="15.75" thickTop="1" x14ac:dyDescent="0.25">
      <c r="A137" s="379"/>
      <c r="B137" s="380"/>
      <c r="C137" s="380"/>
      <c r="D137" s="380"/>
      <c r="E137" s="380"/>
      <c r="F137" s="380"/>
      <c r="G137" s="380"/>
      <c r="H137" s="381"/>
      <c r="I137" s="381"/>
      <c r="J137" s="382"/>
    </row>
    <row r="138" spans="1:10" x14ac:dyDescent="0.25">
      <c r="A138" s="383"/>
      <c r="B138" s="384" t="s">
        <v>178</v>
      </c>
      <c r="C138" s="385" t="s">
        <v>179</v>
      </c>
      <c r="D138" s="384" t="s">
        <v>180</v>
      </c>
      <c r="E138" s="384" t="s">
        <v>181</v>
      </c>
      <c r="F138" s="384" t="s">
        <v>182</v>
      </c>
      <c r="G138" s="386" t="s">
        <v>183</v>
      </c>
      <c r="H138" s="387" t="s">
        <v>184</v>
      </c>
      <c r="I138" s="387" t="s">
        <v>185</v>
      </c>
      <c r="J138" s="388" t="s">
        <v>186</v>
      </c>
    </row>
    <row r="139" spans="1:10" ht="45" x14ac:dyDescent="0.25">
      <c r="A139" s="389" t="s">
        <v>187</v>
      </c>
      <c r="B139" s="390" t="s">
        <v>781</v>
      </c>
      <c r="C139" s="391" t="s">
        <v>782</v>
      </c>
      <c r="D139" s="390" t="s">
        <v>154</v>
      </c>
      <c r="E139" s="390" t="s">
        <v>544</v>
      </c>
      <c r="F139" s="390" t="s">
        <v>153</v>
      </c>
      <c r="G139" s="392" t="s">
        <v>98</v>
      </c>
      <c r="H139" s="393">
        <v>1</v>
      </c>
      <c r="I139" s="393" t="s">
        <v>783</v>
      </c>
      <c r="J139" s="394" t="s">
        <v>783</v>
      </c>
    </row>
    <row r="140" spans="1:10" ht="22.5" x14ac:dyDescent="0.25">
      <c r="A140" s="374" t="s">
        <v>189</v>
      </c>
      <c r="B140" s="375"/>
      <c r="C140" s="376" t="s">
        <v>716</v>
      </c>
      <c r="D140" s="375" t="s">
        <v>2</v>
      </c>
      <c r="E140" s="375" t="s">
        <v>717</v>
      </c>
      <c r="F140" s="375" t="s">
        <v>27</v>
      </c>
      <c r="G140" s="150" t="s">
        <v>28</v>
      </c>
      <c r="H140" s="377" t="s">
        <v>784</v>
      </c>
      <c r="I140" s="377" t="s">
        <v>194</v>
      </c>
      <c r="J140" s="378">
        <v>7.73</v>
      </c>
    </row>
    <row r="141" spans="1:10" ht="22.5" x14ac:dyDescent="0.25">
      <c r="A141" s="374" t="s">
        <v>189</v>
      </c>
      <c r="B141" s="375"/>
      <c r="C141" s="376" t="s">
        <v>190</v>
      </c>
      <c r="D141" s="375" t="s">
        <v>2</v>
      </c>
      <c r="E141" s="375" t="s">
        <v>191</v>
      </c>
      <c r="F141" s="375" t="s">
        <v>27</v>
      </c>
      <c r="G141" s="150" t="s">
        <v>28</v>
      </c>
      <c r="H141" s="377" t="s">
        <v>785</v>
      </c>
      <c r="I141" s="377" t="s">
        <v>625</v>
      </c>
      <c r="J141" s="378">
        <v>12.28</v>
      </c>
    </row>
    <row r="142" spans="1:10" ht="22.5" x14ac:dyDescent="0.25">
      <c r="A142" s="396" t="s">
        <v>195</v>
      </c>
      <c r="B142" s="397"/>
      <c r="C142" s="398" t="s">
        <v>786</v>
      </c>
      <c r="D142" s="397" t="s">
        <v>2</v>
      </c>
      <c r="E142" s="397" t="s">
        <v>787</v>
      </c>
      <c r="F142" s="397" t="s">
        <v>196</v>
      </c>
      <c r="G142" s="399" t="s">
        <v>98</v>
      </c>
      <c r="H142" s="401" t="s">
        <v>197</v>
      </c>
      <c r="I142" s="401" t="s">
        <v>788</v>
      </c>
      <c r="J142" s="402">
        <v>1.92</v>
      </c>
    </row>
    <row r="143" spans="1:10" ht="33.75" x14ac:dyDescent="0.25">
      <c r="A143" s="396" t="s">
        <v>195</v>
      </c>
      <c r="B143" s="397"/>
      <c r="C143" s="398" t="s">
        <v>789</v>
      </c>
      <c r="D143" s="397" t="s">
        <v>2</v>
      </c>
      <c r="E143" s="397" t="s">
        <v>790</v>
      </c>
      <c r="F143" s="397" t="s">
        <v>196</v>
      </c>
      <c r="G143" s="399" t="s">
        <v>98</v>
      </c>
      <c r="H143" s="401" t="s">
        <v>197</v>
      </c>
      <c r="I143" s="401" t="s">
        <v>791</v>
      </c>
      <c r="J143" s="402">
        <v>0.99</v>
      </c>
    </row>
    <row r="144" spans="1:10" ht="22.5" x14ac:dyDescent="0.25">
      <c r="A144" s="396" t="s">
        <v>195</v>
      </c>
      <c r="B144" s="397"/>
      <c r="C144" s="398" t="s">
        <v>792</v>
      </c>
      <c r="D144" s="397" t="s">
        <v>2</v>
      </c>
      <c r="E144" s="397" t="s">
        <v>793</v>
      </c>
      <c r="F144" s="397" t="s">
        <v>196</v>
      </c>
      <c r="G144" s="399" t="s">
        <v>98</v>
      </c>
      <c r="H144" s="401" t="s">
        <v>197</v>
      </c>
      <c r="I144" s="401" t="s">
        <v>794</v>
      </c>
      <c r="J144" s="402">
        <v>4.53</v>
      </c>
    </row>
    <row r="145" spans="1:10" ht="23.25" thickBot="1" x14ac:dyDescent="0.3">
      <c r="A145" s="403" t="s">
        <v>195</v>
      </c>
      <c r="B145" s="404"/>
      <c r="C145" s="405" t="s">
        <v>795</v>
      </c>
      <c r="D145" s="404" t="s">
        <v>2</v>
      </c>
      <c r="E145" s="404" t="s">
        <v>796</v>
      </c>
      <c r="F145" s="404" t="s">
        <v>196</v>
      </c>
      <c r="G145" s="406" t="s">
        <v>98</v>
      </c>
      <c r="H145" s="407" t="s">
        <v>198</v>
      </c>
      <c r="I145" s="407" t="s">
        <v>797</v>
      </c>
      <c r="J145" s="408">
        <v>11.8</v>
      </c>
    </row>
  </sheetData>
  <mergeCells count="2">
    <mergeCell ref="A2:J2"/>
    <mergeCell ref="A3:J3"/>
  </mergeCells>
  <printOptions horizontalCentered="1"/>
  <pageMargins left="0.51181102362204722" right="0.51181102362204722" top="0.78740157480314965" bottom="0.39370078740157483" header="0.31496062992125984" footer="0.31496062992125984"/>
  <pageSetup paperSize="9" scale="108" orientation="landscape" r:id="rId1"/>
  <ignoredErrors>
    <ignoredError sqref="H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view="pageBreakPreview" zoomScale="90" zoomScaleNormal="100" zoomScaleSheetLayoutView="90" workbookViewId="0">
      <selection activeCell="B2" sqref="B2:E2"/>
    </sheetView>
  </sheetViews>
  <sheetFormatPr defaultRowHeight="15" x14ac:dyDescent="0.25"/>
  <cols>
    <col min="1" max="1" width="6" customWidth="1"/>
    <col min="3" max="3" width="10.28515625" customWidth="1"/>
    <col min="4" max="4" width="41.140625" customWidth="1"/>
    <col min="5" max="5" width="21" bestFit="1" customWidth="1"/>
    <col min="12" max="12" width="8.42578125" customWidth="1"/>
  </cols>
  <sheetData>
    <row r="1" spans="1:14" ht="15.75" thickBot="1" x14ac:dyDescent="0.3">
      <c r="A1" s="356"/>
      <c r="B1" s="356"/>
      <c r="C1" s="356"/>
      <c r="D1" s="356"/>
      <c r="E1" s="356"/>
      <c r="F1" s="356"/>
      <c r="J1" s="9"/>
      <c r="K1" s="9"/>
      <c r="L1" s="9"/>
      <c r="M1" s="9"/>
      <c r="N1" s="9"/>
    </row>
    <row r="2" spans="1:14" ht="15.75" thickBot="1" x14ac:dyDescent="0.3">
      <c r="A2" s="356"/>
      <c r="B2" s="518" t="s">
        <v>800</v>
      </c>
      <c r="C2" s="519"/>
      <c r="D2" s="519"/>
      <c r="E2" s="520"/>
      <c r="F2" s="356"/>
      <c r="J2" s="9"/>
      <c r="K2" s="9"/>
      <c r="L2" s="9"/>
      <c r="M2" s="9"/>
      <c r="N2" s="9"/>
    </row>
    <row r="3" spans="1:14" x14ac:dyDescent="0.25">
      <c r="A3" s="356"/>
      <c r="B3" s="513">
        <v>1</v>
      </c>
      <c r="C3" s="357" t="s">
        <v>179</v>
      </c>
      <c r="D3" s="358" t="s">
        <v>657</v>
      </c>
      <c r="E3" s="359" t="s">
        <v>801</v>
      </c>
      <c r="F3" s="356"/>
      <c r="J3" s="352"/>
      <c r="K3" s="352"/>
      <c r="L3" s="353"/>
      <c r="M3" s="352"/>
      <c r="N3" s="9"/>
    </row>
    <row r="4" spans="1:14" ht="25.5" x14ac:dyDescent="0.25">
      <c r="A4" s="356"/>
      <c r="B4" s="514"/>
      <c r="C4" s="360" t="s">
        <v>181</v>
      </c>
      <c r="D4" s="361" t="s">
        <v>658</v>
      </c>
      <c r="E4" s="516" t="s">
        <v>803</v>
      </c>
      <c r="F4" s="356"/>
      <c r="J4" s="352"/>
      <c r="K4" s="352"/>
      <c r="L4" s="353"/>
      <c r="M4" s="352"/>
      <c r="N4" s="9"/>
    </row>
    <row r="5" spans="1:14" x14ac:dyDescent="0.25">
      <c r="A5" s="356"/>
      <c r="B5" s="514"/>
      <c r="C5" s="360" t="s">
        <v>182</v>
      </c>
      <c r="D5" s="361" t="s">
        <v>639</v>
      </c>
      <c r="E5" s="516"/>
      <c r="F5" s="356"/>
      <c r="J5" s="352"/>
      <c r="K5" s="352"/>
      <c r="L5" s="353"/>
      <c r="M5" s="352"/>
      <c r="N5" s="9"/>
    </row>
    <row r="6" spans="1:14" ht="15.75" thickBot="1" x14ac:dyDescent="0.3">
      <c r="A6" s="356"/>
      <c r="B6" s="515"/>
      <c r="C6" s="362" t="s">
        <v>802</v>
      </c>
      <c r="D6" s="363" t="s">
        <v>98</v>
      </c>
      <c r="E6" s="517"/>
      <c r="F6" s="356"/>
      <c r="J6" s="352"/>
      <c r="K6" s="352"/>
      <c r="L6" s="353"/>
      <c r="M6" s="352"/>
      <c r="N6" s="9"/>
    </row>
    <row r="7" spans="1:14" x14ac:dyDescent="0.25">
      <c r="A7" s="356"/>
      <c r="B7" s="513">
        <v>2</v>
      </c>
      <c r="C7" s="357" t="s">
        <v>179</v>
      </c>
      <c r="D7" s="358" t="s">
        <v>689</v>
      </c>
      <c r="E7" s="359" t="s">
        <v>801</v>
      </c>
      <c r="F7" s="356"/>
      <c r="J7" s="352"/>
      <c r="K7" s="352"/>
      <c r="L7" s="353"/>
      <c r="M7" s="352"/>
      <c r="N7" s="9"/>
    </row>
    <row r="8" spans="1:14" ht="38.25" x14ac:dyDescent="0.25">
      <c r="A8" s="356"/>
      <c r="B8" s="514"/>
      <c r="C8" s="360" t="s">
        <v>181</v>
      </c>
      <c r="D8" s="361" t="s">
        <v>523</v>
      </c>
      <c r="E8" s="516" t="s">
        <v>804</v>
      </c>
      <c r="F8" s="356"/>
      <c r="J8" s="9"/>
      <c r="K8" s="9"/>
      <c r="L8" s="9"/>
      <c r="M8" s="9"/>
      <c r="N8" s="9"/>
    </row>
    <row r="9" spans="1:14" x14ac:dyDescent="0.25">
      <c r="A9" s="356"/>
      <c r="B9" s="514"/>
      <c r="C9" s="360" t="s">
        <v>182</v>
      </c>
      <c r="D9" s="361" t="s">
        <v>639</v>
      </c>
      <c r="E9" s="516"/>
      <c r="F9" s="356"/>
      <c r="J9" s="354"/>
      <c r="K9" s="354"/>
      <c r="L9" s="355"/>
      <c r="M9" s="354"/>
      <c r="N9" s="9"/>
    </row>
    <row r="10" spans="1:14" ht="15.75" thickBot="1" x14ac:dyDescent="0.3">
      <c r="A10" s="356"/>
      <c r="B10" s="515"/>
      <c r="C10" s="362" t="s">
        <v>802</v>
      </c>
      <c r="D10" s="363" t="s">
        <v>98</v>
      </c>
      <c r="E10" s="517"/>
      <c r="F10" s="356"/>
      <c r="J10" s="352"/>
      <c r="K10" s="352"/>
      <c r="L10" s="353"/>
      <c r="M10" s="352"/>
      <c r="N10" s="9"/>
    </row>
    <row r="11" spans="1:14" x14ac:dyDescent="0.25">
      <c r="A11" s="356"/>
      <c r="B11" s="513">
        <v>3</v>
      </c>
      <c r="C11" s="357" t="s">
        <v>179</v>
      </c>
      <c r="D11" s="358" t="s">
        <v>638</v>
      </c>
      <c r="E11" s="359" t="s">
        <v>801</v>
      </c>
      <c r="F11" s="356"/>
      <c r="J11" s="352"/>
      <c r="K11" s="352"/>
      <c r="L11" s="353"/>
      <c r="M11" s="352"/>
    </row>
    <row r="12" spans="1:14" ht="25.5" x14ac:dyDescent="0.25">
      <c r="A12" s="356"/>
      <c r="B12" s="514"/>
      <c r="C12" s="360" t="s">
        <v>181</v>
      </c>
      <c r="D12" s="361" t="s">
        <v>518</v>
      </c>
      <c r="E12" s="516" t="s">
        <v>805</v>
      </c>
      <c r="F12" s="356"/>
      <c r="J12" s="352"/>
      <c r="K12" s="352"/>
      <c r="L12" s="353"/>
      <c r="M12" s="352"/>
    </row>
    <row r="13" spans="1:14" x14ac:dyDescent="0.25">
      <c r="A13" s="356"/>
      <c r="B13" s="514"/>
      <c r="C13" s="360" t="s">
        <v>182</v>
      </c>
      <c r="D13" s="361" t="s">
        <v>639</v>
      </c>
      <c r="E13" s="516"/>
      <c r="F13" s="356"/>
      <c r="J13" s="352"/>
      <c r="K13" s="352"/>
      <c r="L13" s="353"/>
      <c r="M13" s="352"/>
    </row>
    <row r="14" spans="1:14" ht="15.75" thickBot="1" x14ac:dyDescent="0.3">
      <c r="A14" s="356"/>
      <c r="B14" s="515"/>
      <c r="C14" s="362" t="s">
        <v>802</v>
      </c>
      <c r="D14" s="363" t="s">
        <v>98</v>
      </c>
      <c r="E14" s="517"/>
      <c r="F14" s="356"/>
      <c r="J14" s="9"/>
      <c r="K14" s="9"/>
      <c r="L14" s="9"/>
      <c r="M14" s="9"/>
    </row>
    <row r="15" spans="1:14" x14ac:dyDescent="0.25">
      <c r="A15" s="356"/>
      <c r="B15" s="513">
        <v>4</v>
      </c>
      <c r="C15" s="357" t="s">
        <v>179</v>
      </c>
      <c r="D15" s="358" t="s">
        <v>601</v>
      </c>
      <c r="E15" s="359" t="s">
        <v>801</v>
      </c>
      <c r="F15" s="356"/>
    </row>
    <row r="16" spans="1:14" ht="38.25" x14ac:dyDescent="0.25">
      <c r="A16" s="356"/>
      <c r="B16" s="514"/>
      <c r="C16" s="360" t="s">
        <v>181</v>
      </c>
      <c r="D16" s="361" t="s">
        <v>514</v>
      </c>
      <c r="E16" s="516" t="s">
        <v>806</v>
      </c>
      <c r="F16" s="356"/>
    </row>
    <row r="17" spans="1:6" x14ac:dyDescent="0.25">
      <c r="A17" s="356"/>
      <c r="B17" s="514"/>
      <c r="C17" s="360" t="s">
        <v>182</v>
      </c>
      <c r="D17" s="361" t="s">
        <v>602</v>
      </c>
      <c r="E17" s="516"/>
      <c r="F17" s="356"/>
    </row>
    <row r="18" spans="1:6" ht="15.75" thickBot="1" x14ac:dyDescent="0.3">
      <c r="A18" s="356"/>
      <c r="B18" s="515"/>
      <c r="C18" s="362" t="s">
        <v>802</v>
      </c>
      <c r="D18" s="363" t="s">
        <v>98</v>
      </c>
      <c r="E18" s="517"/>
      <c r="F18" s="356"/>
    </row>
    <row r="19" spans="1:6" x14ac:dyDescent="0.25">
      <c r="A19" s="356"/>
      <c r="B19" s="513">
        <v>5</v>
      </c>
      <c r="C19" s="357" t="s">
        <v>179</v>
      </c>
      <c r="D19" s="358" t="s">
        <v>697</v>
      </c>
      <c r="E19" s="359" t="s">
        <v>801</v>
      </c>
      <c r="F19" s="356"/>
    </row>
    <row r="20" spans="1:6" ht="38.25" x14ac:dyDescent="0.25">
      <c r="A20" s="356"/>
      <c r="B20" s="514"/>
      <c r="C20" s="360" t="s">
        <v>181</v>
      </c>
      <c r="D20" s="361" t="s">
        <v>524</v>
      </c>
      <c r="E20" s="516" t="s">
        <v>808</v>
      </c>
      <c r="F20" s="356"/>
    </row>
    <row r="21" spans="1:6" x14ac:dyDescent="0.25">
      <c r="A21" s="356"/>
      <c r="B21" s="514"/>
      <c r="C21" s="360" t="s">
        <v>182</v>
      </c>
      <c r="D21" s="361" t="s">
        <v>639</v>
      </c>
      <c r="E21" s="516"/>
      <c r="F21" s="356"/>
    </row>
    <row r="22" spans="1:6" ht="15.75" thickBot="1" x14ac:dyDescent="0.3">
      <c r="A22" s="356"/>
      <c r="B22" s="515"/>
      <c r="C22" s="362" t="s">
        <v>802</v>
      </c>
      <c r="D22" s="363" t="s">
        <v>98</v>
      </c>
      <c r="E22" s="517"/>
      <c r="F22" s="356"/>
    </row>
    <row r="23" spans="1:6" x14ac:dyDescent="0.25">
      <c r="A23" s="356"/>
      <c r="B23" s="513">
        <v>6</v>
      </c>
      <c r="C23" s="357" t="s">
        <v>179</v>
      </c>
      <c r="D23" s="358" t="s">
        <v>707</v>
      </c>
      <c r="E23" s="359" t="s">
        <v>801</v>
      </c>
      <c r="F23" s="356"/>
    </row>
    <row r="24" spans="1:6" ht="38.25" x14ac:dyDescent="0.25">
      <c r="A24" s="356"/>
      <c r="B24" s="514"/>
      <c r="C24" s="360" t="s">
        <v>181</v>
      </c>
      <c r="D24" s="361" t="s">
        <v>247</v>
      </c>
      <c r="E24" s="516" t="s">
        <v>809</v>
      </c>
      <c r="F24" s="356"/>
    </row>
    <row r="25" spans="1:6" x14ac:dyDescent="0.25">
      <c r="A25" s="356"/>
      <c r="B25" s="514"/>
      <c r="C25" s="360" t="s">
        <v>182</v>
      </c>
      <c r="D25" s="361" t="s">
        <v>639</v>
      </c>
      <c r="E25" s="516"/>
      <c r="F25" s="356"/>
    </row>
    <row r="26" spans="1:6" ht="15.75" thickBot="1" x14ac:dyDescent="0.3">
      <c r="A26" s="356"/>
      <c r="B26" s="515"/>
      <c r="C26" s="362" t="s">
        <v>802</v>
      </c>
      <c r="D26" s="363" t="s">
        <v>98</v>
      </c>
      <c r="E26" s="517"/>
      <c r="F26" s="356"/>
    </row>
    <row r="27" spans="1:6" x14ac:dyDescent="0.25">
      <c r="A27" s="356"/>
      <c r="B27" s="513">
        <v>7</v>
      </c>
      <c r="C27" s="357" t="s">
        <v>179</v>
      </c>
      <c r="D27" s="358" t="s">
        <v>810</v>
      </c>
      <c r="E27" s="359" t="s">
        <v>801</v>
      </c>
      <c r="F27" s="356"/>
    </row>
    <row r="28" spans="1:6" ht="25.5" x14ac:dyDescent="0.25">
      <c r="A28" s="356"/>
      <c r="B28" s="514"/>
      <c r="C28" s="360" t="s">
        <v>181</v>
      </c>
      <c r="D28" s="361" t="s">
        <v>516</v>
      </c>
      <c r="E28" s="516" t="s">
        <v>811</v>
      </c>
      <c r="F28" s="356"/>
    </row>
    <row r="29" spans="1:6" ht="38.25" x14ac:dyDescent="0.25">
      <c r="A29" s="356"/>
      <c r="B29" s="514"/>
      <c r="C29" s="360" t="s">
        <v>182</v>
      </c>
      <c r="D29" s="361" t="s">
        <v>153</v>
      </c>
      <c r="E29" s="516"/>
      <c r="F29" s="356"/>
    </row>
    <row r="30" spans="1:6" ht="15.75" thickBot="1" x14ac:dyDescent="0.3">
      <c r="A30" s="356"/>
      <c r="B30" s="515"/>
      <c r="C30" s="362" t="s">
        <v>802</v>
      </c>
      <c r="D30" s="363" t="s">
        <v>98</v>
      </c>
      <c r="E30" s="517"/>
      <c r="F30" s="356"/>
    </row>
    <row r="31" spans="1:6" x14ac:dyDescent="0.25">
      <c r="A31" s="356"/>
      <c r="B31" s="513">
        <v>8</v>
      </c>
      <c r="C31" s="357" t="s">
        <v>179</v>
      </c>
      <c r="D31" s="358" t="s">
        <v>528</v>
      </c>
      <c r="E31" s="359" t="s">
        <v>801</v>
      </c>
      <c r="F31" s="356"/>
    </row>
    <row r="32" spans="1:6" x14ac:dyDescent="0.25">
      <c r="A32" s="356"/>
      <c r="B32" s="514"/>
      <c r="C32" s="360" t="s">
        <v>181</v>
      </c>
      <c r="D32" s="361" t="s">
        <v>536</v>
      </c>
      <c r="E32" s="516" t="s">
        <v>812</v>
      </c>
      <c r="F32" s="356"/>
    </row>
    <row r="33" spans="1:6" x14ac:dyDescent="0.25">
      <c r="A33" s="356"/>
      <c r="B33" s="514"/>
      <c r="C33" s="360" t="s">
        <v>182</v>
      </c>
      <c r="D33" s="361" t="s">
        <v>742</v>
      </c>
      <c r="E33" s="516"/>
      <c r="F33" s="356"/>
    </row>
    <row r="34" spans="1:6" ht="15.75" thickBot="1" x14ac:dyDescent="0.3">
      <c r="A34" s="356"/>
      <c r="B34" s="515"/>
      <c r="C34" s="362" t="s">
        <v>802</v>
      </c>
      <c r="D34" s="363" t="s">
        <v>98</v>
      </c>
      <c r="E34" s="517"/>
      <c r="F34" s="356"/>
    </row>
    <row r="35" spans="1:6" x14ac:dyDescent="0.25">
      <c r="A35" s="356"/>
      <c r="B35" s="513">
        <v>9</v>
      </c>
      <c r="C35" s="357" t="s">
        <v>179</v>
      </c>
      <c r="D35" s="358" t="s">
        <v>533</v>
      </c>
      <c r="E35" s="359" t="s">
        <v>801</v>
      </c>
      <c r="F35" s="356"/>
    </row>
    <row r="36" spans="1:6" ht="25.5" x14ac:dyDescent="0.25">
      <c r="A36" s="356"/>
      <c r="B36" s="514"/>
      <c r="C36" s="360" t="s">
        <v>181</v>
      </c>
      <c r="D36" s="361" t="s">
        <v>830</v>
      </c>
      <c r="E36" s="516" t="s">
        <v>813</v>
      </c>
      <c r="F36" s="356"/>
    </row>
    <row r="37" spans="1:6" x14ac:dyDescent="0.25">
      <c r="A37" s="356"/>
      <c r="B37" s="514"/>
      <c r="C37" s="360" t="s">
        <v>182</v>
      </c>
      <c r="D37" s="361" t="s">
        <v>742</v>
      </c>
      <c r="E37" s="516"/>
      <c r="F37" s="356"/>
    </row>
    <row r="38" spans="1:6" ht="15.75" thickBot="1" x14ac:dyDescent="0.3">
      <c r="A38" s="356"/>
      <c r="B38" s="515"/>
      <c r="C38" s="362" t="s">
        <v>802</v>
      </c>
      <c r="D38" s="363" t="s">
        <v>98</v>
      </c>
      <c r="E38" s="517"/>
      <c r="F38" s="356"/>
    </row>
    <row r="39" spans="1:6" x14ac:dyDescent="0.25">
      <c r="A39" s="356"/>
      <c r="B39" s="513">
        <v>10</v>
      </c>
      <c r="C39" s="357" t="s">
        <v>179</v>
      </c>
      <c r="D39" s="358" t="s">
        <v>529</v>
      </c>
      <c r="E39" s="359" t="s">
        <v>801</v>
      </c>
      <c r="F39" s="356"/>
    </row>
    <row r="40" spans="1:6" x14ac:dyDescent="0.25">
      <c r="A40" s="356"/>
      <c r="B40" s="514"/>
      <c r="C40" s="360" t="s">
        <v>181</v>
      </c>
      <c r="D40" s="361" t="s">
        <v>537</v>
      </c>
      <c r="E40" s="516" t="s">
        <v>814</v>
      </c>
      <c r="F40" s="356"/>
    </row>
    <row r="41" spans="1:6" x14ac:dyDescent="0.25">
      <c r="A41" s="356"/>
      <c r="B41" s="514"/>
      <c r="C41" s="360" t="s">
        <v>182</v>
      </c>
      <c r="D41" s="361" t="s">
        <v>742</v>
      </c>
      <c r="E41" s="516"/>
      <c r="F41" s="356"/>
    </row>
    <row r="42" spans="1:6" ht="15.75" thickBot="1" x14ac:dyDescent="0.3">
      <c r="A42" s="356"/>
      <c r="B42" s="515"/>
      <c r="C42" s="362" t="s">
        <v>802</v>
      </c>
      <c r="D42" s="363" t="s">
        <v>98</v>
      </c>
      <c r="E42" s="517"/>
      <c r="F42" s="356"/>
    </row>
    <row r="43" spans="1:6" x14ac:dyDescent="0.25">
      <c r="A43" s="356"/>
      <c r="B43" s="513">
        <v>11</v>
      </c>
      <c r="C43" s="357" t="s">
        <v>179</v>
      </c>
      <c r="D43" s="358" t="s">
        <v>527</v>
      </c>
      <c r="E43" s="359" t="s">
        <v>801</v>
      </c>
      <c r="F43" s="356"/>
    </row>
    <row r="44" spans="1:6" x14ac:dyDescent="0.25">
      <c r="A44" s="356"/>
      <c r="B44" s="514"/>
      <c r="C44" s="360" t="s">
        <v>181</v>
      </c>
      <c r="D44" s="361" t="s">
        <v>535</v>
      </c>
      <c r="E44" s="516" t="s">
        <v>815</v>
      </c>
      <c r="F44" s="356"/>
    </row>
    <row r="45" spans="1:6" x14ac:dyDescent="0.25">
      <c r="A45" s="356"/>
      <c r="B45" s="514"/>
      <c r="C45" s="360" t="s">
        <v>182</v>
      </c>
      <c r="D45" s="361" t="s">
        <v>742</v>
      </c>
      <c r="E45" s="516"/>
      <c r="F45" s="356"/>
    </row>
    <row r="46" spans="1:6" ht="15.75" thickBot="1" x14ac:dyDescent="0.3">
      <c r="A46" s="356"/>
      <c r="B46" s="515"/>
      <c r="C46" s="362" t="s">
        <v>802</v>
      </c>
      <c r="D46" s="363" t="s">
        <v>98</v>
      </c>
      <c r="E46" s="517"/>
      <c r="F46" s="356"/>
    </row>
    <row r="47" spans="1:6" x14ac:dyDescent="0.25">
      <c r="A47" s="356"/>
      <c r="B47" s="513">
        <v>12</v>
      </c>
      <c r="C47" s="357" t="s">
        <v>179</v>
      </c>
      <c r="D47" s="358" t="s">
        <v>816</v>
      </c>
      <c r="E47" s="359" t="s">
        <v>801</v>
      </c>
      <c r="F47" s="356"/>
    </row>
    <row r="48" spans="1:6" ht="38.25" x14ac:dyDescent="0.25">
      <c r="A48" s="356"/>
      <c r="B48" s="514"/>
      <c r="C48" s="360" t="s">
        <v>181</v>
      </c>
      <c r="D48" s="361" t="s">
        <v>517</v>
      </c>
      <c r="E48" s="516" t="s">
        <v>817</v>
      </c>
      <c r="F48" s="356"/>
    </row>
    <row r="49" spans="1:6" ht="38.25" x14ac:dyDescent="0.25">
      <c r="A49" s="356"/>
      <c r="B49" s="514"/>
      <c r="C49" s="360" t="s">
        <v>182</v>
      </c>
      <c r="D49" s="361" t="s">
        <v>153</v>
      </c>
      <c r="E49" s="516"/>
      <c r="F49" s="356"/>
    </row>
    <row r="50" spans="1:6" ht="15.75" thickBot="1" x14ac:dyDescent="0.3">
      <c r="A50" s="356"/>
      <c r="B50" s="515"/>
      <c r="C50" s="362" t="s">
        <v>802</v>
      </c>
      <c r="D50" s="363" t="s">
        <v>98</v>
      </c>
      <c r="E50" s="517"/>
      <c r="F50" s="356"/>
    </row>
    <row r="51" spans="1:6" x14ac:dyDescent="0.25">
      <c r="A51" s="356"/>
      <c r="B51" s="513">
        <v>13</v>
      </c>
      <c r="C51" s="357" t="s">
        <v>179</v>
      </c>
      <c r="D51" s="358" t="s">
        <v>330</v>
      </c>
      <c r="E51" s="359" t="s">
        <v>801</v>
      </c>
      <c r="F51" s="356"/>
    </row>
    <row r="52" spans="1:6" ht="38.25" x14ac:dyDescent="0.25">
      <c r="A52" s="356"/>
      <c r="B52" s="514"/>
      <c r="C52" s="360" t="s">
        <v>181</v>
      </c>
      <c r="D52" s="361" t="s">
        <v>520</v>
      </c>
      <c r="E52" s="516" t="s">
        <v>818</v>
      </c>
      <c r="F52" s="356"/>
    </row>
    <row r="53" spans="1:6" x14ac:dyDescent="0.25">
      <c r="A53" s="356"/>
      <c r="B53" s="514"/>
      <c r="C53" s="360" t="s">
        <v>182</v>
      </c>
      <c r="D53" s="361" t="s">
        <v>639</v>
      </c>
      <c r="E53" s="516"/>
      <c r="F53" s="356"/>
    </row>
    <row r="54" spans="1:6" ht="15.75" thickBot="1" x14ac:dyDescent="0.3">
      <c r="A54" s="356"/>
      <c r="B54" s="515"/>
      <c r="C54" s="362" t="s">
        <v>802</v>
      </c>
      <c r="D54" s="363" t="s">
        <v>98</v>
      </c>
      <c r="E54" s="517"/>
      <c r="F54" s="356"/>
    </row>
    <row r="55" spans="1:6" x14ac:dyDescent="0.25">
      <c r="A55" s="356"/>
      <c r="B55" s="513">
        <v>14</v>
      </c>
      <c r="C55" s="357" t="s">
        <v>179</v>
      </c>
      <c r="D55" s="358" t="s">
        <v>819</v>
      </c>
      <c r="E55" s="359" t="s">
        <v>801</v>
      </c>
      <c r="F55" s="356"/>
    </row>
    <row r="56" spans="1:6" ht="63.75" x14ac:dyDescent="0.25">
      <c r="A56" s="356"/>
      <c r="B56" s="514"/>
      <c r="C56" s="360" t="s">
        <v>181</v>
      </c>
      <c r="D56" s="361" t="s">
        <v>532</v>
      </c>
      <c r="E56" s="516" t="s">
        <v>820</v>
      </c>
      <c r="F56" s="356"/>
    </row>
    <row r="57" spans="1:6" ht="38.25" x14ac:dyDescent="0.25">
      <c r="A57" s="356"/>
      <c r="B57" s="514"/>
      <c r="C57" s="360" t="s">
        <v>182</v>
      </c>
      <c r="D57" s="361" t="s">
        <v>153</v>
      </c>
      <c r="E57" s="516"/>
      <c r="F57" s="356"/>
    </row>
    <row r="58" spans="1:6" ht="15.75" thickBot="1" x14ac:dyDescent="0.3">
      <c r="A58" s="356"/>
      <c r="B58" s="515"/>
      <c r="C58" s="362" t="s">
        <v>802</v>
      </c>
      <c r="D58" s="363" t="s">
        <v>74</v>
      </c>
      <c r="E58" s="517"/>
      <c r="F58" s="356"/>
    </row>
    <row r="59" spans="1:6" x14ac:dyDescent="0.25">
      <c r="A59" s="356"/>
      <c r="B59" s="513">
        <v>15</v>
      </c>
      <c r="C59" s="357" t="s">
        <v>179</v>
      </c>
      <c r="D59" s="358" t="s">
        <v>539</v>
      </c>
      <c r="E59" s="359" t="s">
        <v>801</v>
      </c>
      <c r="F59" s="356"/>
    </row>
    <row r="60" spans="1:6" ht="38.25" x14ac:dyDescent="0.25">
      <c r="A60" s="356"/>
      <c r="B60" s="514"/>
      <c r="C60" s="360" t="s">
        <v>181</v>
      </c>
      <c r="D60" s="361" t="s">
        <v>540</v>
      </c>
      <c r="E60" s="516" t="s">
        <v>821</v>
      </c>
      <c r="F60" s="356"/>
    </row>
    <row r="61" spans="1:6" ht="38.25" x14ac:dyDescent="0.25">
      <c r="A61" s="356"/>
      <c r="B61" s="514"/>
      <c r="C61" s="360" t="s">
        <v>182</v>
      </c>
      <c r="D61" s="361" t="s">
        <v>153</v>
      </c>
      <c r="E61" s="516"/>
      <c r="F61" s="356"/>
    </row>
    <row r="62" spans="1:6" ht="15.75" thickBot="1" x14ac:dyDescent="0.3">
      <c r="A62" s="356"/>
      <c r="B62" s="515"/>
      <c r="C62" s="362" t="s">
        <v>802</v>
      </c>
      <c r="D62" s="363" t="s">
        <v>74</v>
      </c>
      <c r="E62" s="517"/>
      <c r="F62" s="356"/>
    </row>
    <row r="63" spans="1:6" x14ac:dyDescent="0.25">
      <c r="A63" s="356"/>
      <c r="B63" s="513">
        <v>16</v>
      </c>
      <c r="C63" s="357" t="s">
        <v>179</v>
      </c>
      <c r="D63" s="358" t="s">
        <v>530</v>
      </c>
      <c r="E63" s="359" t="s">
        <v>801</v>
      </c>
      <c r="F63" s="356"/>
    </row>
    <row r="64" spans="1:6" ht="25.5" x14ac:dyDescent="0.25">
      <c r="A64" s="356"/>
      <c r="B64" s="514"/>
      <c r="C64" s="360" t="s">
        <v>181</v>
      </c>
      <c r="D64" s="361" t="s">
        <v>760</v>
      </c>
      <c r="E64" s="516" t="s">
        <v>822</v>
      </c>
      <c r="F64" s="356"/>
    </row>
    <row r="65" spans="1:6" ht="38.25" x14ac:dyDescent="0.25">
      <c r="A65" s="356"/>
      <c r="B65" s="514"/>
      <c r="C65" s="360" t="s">
        <v>182</v>
      </c>
      <c r="D65" s="361" t="s">
        <v>153</v>
      </c>
      <c r="E65" s="516"/>
      <c r="F65" s="356"/>
    </row>
    <row r="66" spans="1:6" ht="15.75" thickBot="1" x14ac:dyDescent="0.3">
      <c r="A66" s="356"/>
      <c r="B66" s="515"/>
      <c r="C66" s="362" t="s">
        <v>802</v>
      </c>
      <c r="D66" s="363" t="s">
        <v>74</v>
      </c>
      <c r="E66" s="517"/>
      <c r="F66" s="356"/>
    </row>
    <row r="67" spans="1:6" x14ac:dyDescent="0.25">
      <c r="A67" s="356"/>
      <c r="B67" s="513">
        <v>17</v>
      </c>
      <c r="C67" s="357" t="s">
        <v>179</v>
      </c>
      <c r="D67" s="358" t="s">
        <v>543</v>
      </c>
      <c r="E67" s="359" t="s">
        <v>801</v>
      </c>
      <c r="F67" s="356"/>
    </row>
    <row r="68" spans="1:6" ht="51" x14ac:dyDescent="0.25">
      <c r="A68" s="356"/>
      <c r="B68" s="514"/>
      <c r="C68" s="360" t="s">
        <v>181</v>
      </c>
      <c r="D68" s="361" t="s">
        <v>823</v>
      </c>
      <c r="E68" s="516" t="s">
        <v>824</v>
      </c>
      <c r="F68" s="356"/>
    </row>
    <row r="69" spans="1:6" ht="38.25" x14ac:dyDescent="0.25">
      <c r="A69" s="356"/>
      <c r="B69" s="514"/>
      <c r="C69" s="360" t="s">
        <v>182</v>
      </c>
      <c r="D69" s="361" t="s">
        <v>153</v>
      </c>
      <c r="E69" s="516"/>
      <c r="F69" s="356"/>
    </row>
    <row r="70" spans="1:6" ht="15.75" thickBot="1" x14ac:dyDescent="0.3">
      <c r="A70" s="356"/>
      <c r="B70" s="515"/>
      <c r="C70" s="362" t="s">
        <v>802</v>
      </c>
      <c r="D70" s="363" t="s">
        <v>98</v>
      </c>
      <c r="E70" s="517"/>
      <c r="F70" s="356"/>
    </row>
    <row r="71" spans="1:6" x14ac:dyDescent="0.25">
      <c r="A71" s="356"/>
      <c r="B71" s="513">
        <v>18</v>
      </c>
      <c r="C71" s="357" t="s">
        <v>179</v>
      </c>
      <c r="D71" s="358" t="s">
        <v>825</v>
      </c>
      <c r="E71" s="359" t="s">
        <v>801</v>
      </c>
      <c r="F71" s="356"/>
    </row>
    <row r="72" spans="1:6" ht="38.25" x14ac:dyDescent="0.25">
      <c r="A72" s="356"/>
      <c r="B72" s="514"/>
      <c r="C72" s="360" t="s">
        <v>181</v>
      </c>
      <c r="D72" s="361" t="s">
        <v>542</v>
      </c>
      <c r="E72" s="516" t="s">
        <v>826</v>
      </c>
      <c r="F72" s="356"/>
    </row>
    <row r="73" spans="1:6" ht="38.25" x14ac:dyDescent="0.25">
      <c r="A73" s="356"/>
      <c r="B73" s="514"/>
      <c r="C73" s="360" t="s">
        <v>182</v>
      </c>
      <c r="D73" s="361" t="s">
        <v>153</v>
      </c>
      <c r="E73" s="516"/>
      <c r="F73" s="356"/>
    </row>
    <row r="74" spans="1:6" ht="15.75" thickBot="1" x14ac:dyDescent="0.3">
      <c r="A74" s="356"/>
      <c r="B74" s="515"/>
      <c r="C74" s="362" t="s">
        <v>802</v>
      </c>
      <c r="D74" s="363" t="s">
        <v>98</v>
      </c>
      <c r="E74" s="517"/>
      <c r="F74" s="356"/>
    </row>
    <row r="75" spans="1:6" x14ac:dyDescent="0.25">
      <c r="A75" s="356"/>
      <c r="B75" s="513">
        <v>19</v>
      </c>
      <c r="C75" s="357" t="s">
        <v>179</v>
      </c>
      <c r="D75" s="358" t="s">
        <v>827</v>
      </c>
      <c r="E75" s="359" t="s">
        <v>801</v>
      </c>
      <c r="F75" s="356"/>
    </row>
    <row r="76" spans="1:6" x14ac:dyDescent="0.25">
      <c r="A76" s="356"/>
      <c r="B76" s="514"/>
      <c r="C76" s="360" t="s">
        <v>181</v>
      </c>
      <c r="D76" s="361" t="s">
        <v>258</v>
      </c>
      <c r="E76" s="516" t="s">
        <v>807</v>
      </c>
      <c r="F76" s="356"/>
    </row>
    <row r="77" spans="1:6" x14ac:dyDescent="0.25">
      <c r="A77" s="356"/>
      <c r="B77" s="514"/>
      <c r="C77" s="360" t="s">
        <v>182</v>
      </c>
      <c r="D77" s="361" t="s">
        <v>259</v>
      </c>
      <c r="E77" s="516"/>
      <c r="F77" s="356"/>
    </row>
    <row r="78" spans="1:6" ht="15.75" thickBot="1" x14ac:dyDescent="0.3">
      <c r="A78" s="356"/>
      <c r="B78" s="515"/>
      <c r="C78" s="362" t="s">
        <v>802</v>
      </c>
      <c r="D78" s="363" t="s">
        <v>260</v>
      </c>
      <c r="E78" s="517"/>
      <c r="F78" s="356"/>
    </row>
    <row r="79" spans="1:6" x14ac:dyDescent="0.25">
      <c r="A79" s="356"/>
      <c r="B79" s="513">
        <v>20</v>
      </c>
      <c r="C79" s="357" t="s">
        <v>179</v>
      </c>
      <c r="D79" s="358" t="s">
        <v>828</v>
      </c>
      <c r="E79" s="359" t="s">
        <v>801</v>
      </c>
      <c r="F79" s="356"/>
    </row>
    <row r="80" spans="1:6" x14ac:dyDescent="0.25">
      <c r="A80" s="356"/>
      <c r="B80" s="514"/>
      <c r="C80" s="360" t="s">
        <v>181</v>
      </c>
      <c r="D80" s="361" t="s">
        <v>829</v>
      </c>
      <c r="E80" s="521" t="s">
        <v>831</v>
      </c>
      <c r="F80" s="356"/>
    </row>
    <row r="81" spans="1:6" ht="38.25" x14ac:dyDescent="0.25">
      <c r="A81" s="356"/>
      <c r="B81" s="514"/>
      <c r="C81" s="360" t="s">
        <v>182</v>
      </c>
      <c r="D81" s="361" t="s">
        <v>153</v>
      </c>
      <c r="E81" s="521"/>
      <c r="F81" s="356"/>
    </row>
    <row r="82" spans="1:6" ht="15.75" thickBot="1" x14ac:dyDescent="0.3">
      <c r="A82" s="356"/>
      <c r="B82" s="515"/>
      <c r="C82" s="362" t="s">
        <v>802</v>
      </c>
      <c r="D82" s="363" t="s">
        <v>98</v>
      </c>
      <c r="E82" s="522"/>
      <c r="F82" s="356"/>
    </row>
    <row r="83" spans="1:6" x14ac:dyDescent="0.25">
      <c r="A83" s="356"/>
      <c r="B83" s="356"/>
      <c r="C83" s="356"/>
      <c r="D83" s="356"/>
      <c r="E83" s="356"/>
      <c r="F83" s="356"/>
    </row>
  </sheetData>
  <mergeCells count="41">
    <mergeCell ref="B79:B82"/>
    <mergeCell ref="E80:E82"/>
    <mergeCell ref="B75:B78"/>
    <mergeCell ref="E76:E78"/>
    <mergeCell ref="B71:B74"/>
    <mergeCell ref="E72:E74"/>
    <mergeCell ref="B67:B70"/>
    <mergeCell ref="E68:E70"/>
    <mergeCell ref="B63:B66"/>
    <mergeCell ref="E64:E66"/>
    <mergeCell ref="B59:B62"/>
    <mergeCell ref="E60:E62"/>
    <mergeCell ref="B55:B58"/>
    <mergeCell ref="E56:E58"/>
    <mergeCell ref="B51:B54"/>
    <mergeCell ref="E52:E54"/>
    <mergeCell ref="B47:B50"/>
    <mergeCell ref="E48:E50"/>
    <mergeCell ref="B43:B46"/>
    <mergeCell ref="E44:E46"/>
    <mergeCell ref="B39:B42"/>
    <mergeCell ref="E40:E42"/>
    <mergeCell ref="B35:B38"/>
    <mergeCell ref="E36:E38"/>
    <mergeCell ref="B31:B34"/>
    <mergeCell ref="E32:E34"/>
    <mergeCell ref="B27:B30"/>
    <mergeCell ref="E28:E30"/>
    <mergeCell ref="B23:B26"/>
    <mergeCell ref="E24:E26"/>
    <mergeCell ref="B19:B22"/>
    <mergeCell ref="E20:E22"/>
    <mergeCell ref="B15:B18"/>
    <mergeCell ref="E16:E18"/>
    <mergeCell ref="B11:B14"/>
    <mergeCell ref="E12:E14"/>
    <mergeCell ref="B7:B10"/>
    <mergeCell ref="E8:E10"/>
    <mergeCell ref="B3:B6"/>
    <mergeCell ref="E4:E6"/>
    <mergeCell ref="B2:E2"/>
  </mergeCells>
  <printOptions horizontalCentered="1"/>
  <pageMargins left="0.51181102362204722" right="0.51181102362204722" top="0.59055118110236227" bottom="0.39370078740157483" header="0.31496062992125984" footer="0.31496062992125984"/>
  <pageSetup scale="98" orientation="portrait" r:id="rId1"/>
  <rowBreaks count="1" manualBreakCount="1">
    <brk id="6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12</vt:i4>
      </vt:variant>
    </vt:vector>
  </HeadingPairs>
  <TitlesOfParts>
    <vt:vector size="19" baseType="lpstr">
      <vt:lpstr>RESUMO</vt:lpstr>
      <vt:lpstr>PL_ORÇAMENTO</vt:lpstr>
      <vt:lpstr>CRONOGRAMA</vt:lpstr>
      <vt:lpstr>ENGARCOS SOCIAIS</vt:lpstr>
      <vt:lpstr>BDI</vt:lpstr>
      <vt:lpstr>COMPOSIÇÃO</vt:lpstr>
      <vt:lpstr>REFERÊNCIAS DE COMPOSÇÕES</vt:lpstr>
      <vt:lpstr>BDI!Area_de_impressao</vt:lpstr>
      <vt:lpstr>COMPOSIÇÃO!Area_de_impressao</vt:lpstr>
      <vt:lpstr>CRONOGRAMA!Area_de_impressao</vt:lpstr>
      <vt:lpstr>'ENGARCOS SOCIAIS'!Area_de_impressao</vt:lpstr>
      <vt:lpstr>PL_ORÇAMENTO!Area_de_impressao</vt:lpstr>
      <vt:lpstr>'REFERÊNCIAS DE COMPOSÇÕES'!Area_de_impressao</vt:lpstr>
      <vt:lpstr>RESUMO!Area_de_impressao</vt:lpstr>
      <vt:lpstr>COMPOSIÇÃO!Titulos_de_impressao</vt:lpstr>
      <vt:lpstr>CRONOGRAMA!Titulos_de_impressao</vt:lpstr>
      <vt:lpstr>PL_ORÇAMENTO!Titulos_de_impressao</vt:lpstr>
      <vt:lpstr>'REFERÊNCIAS DE COMPOSÇÕES'!Titulos_de_impressao</vt:lpstr>
      <vt:lpstr>RESUMO!Titulos_de_impressao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mariazaitune</dc:creator>
  <cp:lastModifiedBy>Emilly Borges Conceição</cp:lastModifiedBy>
  <cp:lastPrinted>2018-10-11T19:41:20Z</cp:lastPrinted>
  <dcterms:created xsi:type="dcterms:W3CDTF">2014-08-21T14:08:28Z</dcterms:created>
  <dcterms:modified xsi:type="dcterms:W3CDTF">2018-10-23T15:04:41Z</dcterms:modified>
</cp:coreProperties>
</file>